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W:\Equalization\Equalization 2020\Exhibits\Miscellaneous\"/>
    </mc:Choice>
  </mc:AlternateContent>
  <xr:revisionPtr revIDLastSave="0" documentId="8_{53C04CCA-ACBF-428A-B45E-74E0F2A147EF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Ac res sales" sheetId="1" r:id="rId1"/>
    <sheet name="+33% to land only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7" i="2" l="1"/>
  <c r="R18" i="2" s="1"/>
  <c r="J29" i="2"/>
  <c r="K29" i="2" s="1"/>
  <c r="J41" i="2"/>
  <c r="L41" i="2" s="1"/>
  <c r="J40" i="2"/>
  <c r="L40" i="2" s="1"/>
  <c r="J39" i="2"/>
  <c r="L39" i="2" s="1"/>
  <c r="J38" i="2"/>
  <c r="L38" i="2" s="1"/>
  <c r="J37" i="2"/>
  <c r="L37" i="2" s="1"/>
  <c r="J36" i="2"/>
  <c r="L36" i="2" s="1"/>
  <c r="J35" i="2"/>
  <c r="L35" i="2" s="1"/>
  <c r="J34" i="2"/>
  <c r="L34" i="2" s="1"/>
  <c r="G41" i="2"/>
  <c r="G40" i="2"/>
  <c r="G39" i="2"/>
  <c r="G38" i="2"/>
  <c r="G37" i="2"/>
  <c r="G36" i="2"/>
  <c r="G35" i="2"/>
  <c r="G34" i="2"/>
  <c r="J33" i="2"/>
  <c r="L33" i="2" s="1"/>
  <c r="G33" i="2"/>
  <c r="L26" i="2"/>
  <c r="L23" i="2"/>
  <c r="L22" i="2"/>
  <c r="L19" i="2"/>
  <c r="L18" i="2"/>
  <c r="L15" i="2"/>
  <c r="L14" i="2"/>
  <c r="L11" i="2"/>
  <c r="L10" i="2"/>
  <c r="L7" i="2"/>
  <c r="L6" i="2"/>
  <c r="J26" i="2"/>
  <c r="J25" i="2"/>
  <c r="L25" i="2" s="1"/>
  <c r="J24" i="2"/>
  <c r="L24" i="2" s="1"/>
  <c r="J23" i="2"/>
  <c r="J22" i="2"/>
  <c r="J21" i="2"/>
  <c r="L21" i="2" s="1"/>
  <c r="J20" i="2"/>
  <c r="L20" i="2" s="1"/>
  <c r="J19" i="2"/>
  <c r="J18" i="2"/>
  <c r="J17" i="2"/>
  <c r="L17" i="2" s="1"/>
  <c r="J16" i="2"/>
  <c r="L16" i="2" s="1"/>
  <c r="J15" i="2"/>
  <c r="J14" i="2"/>
  <c r="J13" i="2"/>
  <c r="L13" i="2" s="1"/>
  <c r="J12" i="2"/>
  <c r="L12" i="2" s="1"/>
  <c r="J11" i="2"/>
  <c r="J10" i="2"/>
  <c r="J9" i="2"/>
  <c r="L9" i="2" s="1"/>
  <c r="J8" i="2"/>
  <c r="L8" i="2" s="1"/>
  <c r="J7" i="2"/>
  <c r="J6" i="2"/>
  <c r="J5" i="2"/>
  <c r="L5" i="2" s="1"/>
  <c r="J4" i="2"/>
  <c r="L4" i="2" s="1"/>
  <c r="L27" i="2" s="1"/>
  <c r="M27" i="2" s="1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L3" i="2"/>
  <c r="J3" i="2"/>
  <c r="G3" i="2"/>
  <c r="L42" i="2" l="1"/>
  <c r="M42" i="2" s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7" i="1" l="1"/>
  <c r="I27" i="1" s="1"/>
  <c r="H36" i="1"/>
  <c r="H35" i="1" l="1"/>
  <c r="H32" i="1"/>
  <c r="H40" i="1" l="1"/>
  <c r="H39" i="1"/>
  <c r="H38" i="1"/>
  <c r="H37" i="1"/>
  <c r="H34" i="1"/>
  <c r="H33" i="1"/>
  <c r="H41" i="1" l="1"/>
  <c r="I41" i="1" s="1"/>
</calcChain>
</file>

<file path=xl/sharedStrings.xml><?xml version="1.0" encoding="utf-8"?>
<sst xmlns="http://schemas.openxmlformats.org/spreadsheetml/2006/main" count="134" uniqueCount="56">
  <si>
    <t>Book</t>
  </si>
  <si>
    <t>Page</t>
  </si>
  <si>
    <t>Sale Date</t>
  </si>
  <si>
    <t>ID #</t>
  </si>
  <si>
    <t>2020 AV</t>
  </si>
  <si>
    <t>PP</t>
  </si>
  <si>
    <t>Ratio</t>
  </si>
  <si>
    <t>Aurora City sales from 10/01/19 to 12/31/19</t>
  </si>
  <si>
    <t>Count</t>
  </si>
  <si>
    <t>Buyer</t>
  </si>
  <si>
    <t>Nachtigal</t>
  </si>
  <si>
    <t>Parks</t>
  </si>
  <si>
    <t>Bockelman</t>
  </si>
  <si>
    <t>Brandt</t>
  </si>
  <si>
    <t>Wonch</t>
  </si>
  <si>
    <t>Reha</t>
  </si>
  <si>
    <t>Nunnenkamp</t>
  </si>
  <si>
    <t>Griffith</t>
  </si>
  <si>
    <t>Fort</t>
  </si>
  <si>
    <t>Palensky</t>
  </si>
  <si>
    <t>Thomas</t>
  </si>
  <si>
    <t>Kell</t>
  </si>
  <si>
    <t>Van Housen</t>
  </si>
  <si>
    <t>Simmons</t>
  </si>
  <si>
    <t>Willis</t>
  </si>
  <si>
    <t>Keller</t>
  </si>
  <si>
    <t>Johnson</t>
  </si>
  <si>
    <t>Meerkatz</t>
  </si>
  <si>
    <t>Spotanski</t>
  </si>
  <si>
    <t>Avg</t>
  </si>
  <si>
    <t>TVJ Rsdntl (Tim Juzyk)</t>
  </si>
  <si>
    <t>ECC Prprts (Collazo)</t>
  </si>
  <si>
    <t>Thornton</t>
  </si>
  <si>
    <t>Wetherinton</t>
  </si>
  <si>
    <t>Emodi</t>
  </si>
  <si>
    <t>Aurora City sales from 1/01/2020 to 03/31/2020</t>
  </si>
  <si>
    <t>Weeks</t>
  </si>
  <si>
    <t>Heinrichs</t>
  </si>
  <si>
    <t>Felber</t>
  </si>
  <si>
    <t>Rembert Inv</t>
  </si>
  <si>
    <t>Hendrickson</t>
  </si>
  <si>
    <t>Hoegh</t>
  </si>
  <si>
    <t>Flores</t>
  </si>
  <si>
    <t>Dimmitt</t>
  </si>
  <si>
    <t>Farrand</t>
  </si>
  <si>
    <t>no adj to PP</t>
  </si>
  <si>
    <t>yes adj the PP</t>
  </si>
  <si>
    <t>Median</t>
  </si>
  <si>
    <t>Land</t>
  </si>
  <si>
    <t>Buildings</t>
  </si>
  <si>
    <t>New Land</t>
  </si>
  <si>
    <t>24 sales</t>
  </si>
  <si>
    <t>9 sales</t>
  </si>
  <si>
    <t>avg</t>
  </si>
  <si>
    <t>for 33 sales</t>
  </si>
  <si>
    <t>plus will have 478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</si>
</sst>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/>
    </xf>
    <xf numFmtId="0" fontId="1" fillId="5" borderId="1" xfId="0" applyFont="1" applyFill="1" applyBorder="1"/>
    <xf numFmtId="0" fontId="0" fillId="5" borderId="1" xfId="0" applyFill="1" applyBorder="1"/>
    <xf numFmtId="10" fontId="0" fillId="0" borderId="0" xfId="0" applyNumberFormat="1" applyBorder="1" applyAlignment="1">
      <alignment vertical="center"/>
    </xf>
    <xf numFmtId="10" fontId="0" fillId="2" borderId="1" xfId="0" applyNumberFormat="1" applyFill="1" applyBorder="1"/>
    <xf numFmtId="164" fontId="0" fillId="4" borderId="1" xfId="0" applyNumberForma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/>
    <xf numFmtId="16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0" fontId="0" fillId="4" borderId="0" xfId="0" applyFill="1" applyAlignment="1">
      <alignment horizontal="center" wrapText="1"/>
    </xf>
    <xf numFmtId="10" fontId="0" fillId="0" borderId="0" xfId="0" applyNumberFormat="1" applyAlignment="1">
      <alignment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10" fontId="0" fillId="2" borderId="5" xfId="0" applyNumberFormat="1" applyFill="1" applyBorder="1"/>
    <xf numFmtId="10" fontId="0" fillId="5" borderId="1" xfId="0" applyNumberFormat="1" applyFill="1" applyBorder="1"/>
    <xf numFmtId="10" fontId="0" fillId="0" borderId="1" xfId="0" applyNumberFormat="1" applyBorder="1" applyAlignment="1">
      <alignment horizontal="right" vertical="center"/>
    </xf>
    <xf numFmtId="10" fontId="0" fillId="2" borderId="1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0" fontId="0" fillId="7" borderId="0" xfId="0" applyFill="1" applyAlignment="1">
      <alignment horizontal="center" vertical="center" wrapText="1"/>
    </xf>
    <xf numFmtId="164" fontId="0" fillId="7" borderId="1" xfId="0" applyNumberFormat="1" applyFill="1" applyBorder="1" applyAlignment="1">
      <alignment horizontal="center" vertical="center"/>
    </xf>
    <xf numFmtId="10" fontId="0" fillId="0" borderId="1" xfId="0" applyNumberFormat="1" applyBorder="1" applyAlignment="1">
      <alignment horizontal="right"/>
    </xf>
    <xf numFmtId="164" fontId="0" fillId="6" borderId="1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0" fillId="0" borderId="6" xfId="0" applyNumberFormat="1" applyBorder="1" applyAlignment="1">
      <alignment horizontal="right"/>
    </xf>
    <xf numFmtId="0" fontId="0" fillId="0" borderId="4" xfId="0" applyBorder="1"/>
    <xf numFmtId="10" fontId="0" fillId="5" borderId="7" xfId="0" applyNumberFormat="1" applyFill="1" applyBorder="1" applyAlignment="1">
      <alignment horizontal="right"/>
    </xf>
    <xf numFmtId="10" fontId="0" fillId="2" borderId="5" xfId="0" applyNumberFormat="1" applyFill="1" applyBorder="1" applyAlignment="1">
      <alignment horizontal="right"/>
    </xf>
    <xf numFmtId="10" fontId="0" fillId="0" borderId="4" xfId="0" applyNumberFormat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0" fontId="0" fillId="0" borderId="2" xfId="0" applyNumberFormat="1" applyBorder="1" applyAlignment="1">
      <alignment horizontal="right"/>
    </xf>
    <xf numFmtId="164" fontId="4" fillId="0" borderId="1" xfId="0" applyNumberFormat="1" applyFont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0" fontId="4" fillId="0" borderId="1" xfId="0" applyNumberFormat="1" applyFont="1" applyBorder="1" applyAlignment="1">
      <alignment horizontal="right"/>
    </xf>
    <xf numFmtId="10" fontId="0" fillId="5" borderId="1" xfId="0" applyNumberFormat="1" applyFill="1" applyBorder="1" applyAlignment="1">
      <alignment vertical="center"/>
    </xf>
    <xf numFmtId="9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0" fontId="0" fillId="8" borderId="1" xfId="0" applyNumberFormat="1" applyFill="1" applyBorder="1"/>
    <xf numFmtId="10" fontId="0" fillId="5" borderId="1" xfId="0" applyNumberFormat="1" applyFill="1" applyBorder="1" applyAlignment="1">
      <alignment horizontal="center"/>
    </xf>
    <xf numFmtId="0" fontId="0" fillId="2" borderId="0" xfId="0" applyFill="1"/>
    <xf numFmtId="164" fontId="0" fillId="4" borderId="0" xfId="0" applyNumberFormat="1" applyFill="1"/>
    <xf numFmtId="1" fontId="0" fillId="0" borderId="0" xfId="0" applyNumberFormat="1"/>
    <xf numFmtId="1" fontId="0" fillId="0" borderId="1" xfId="0" applyNumberFormat="1" applyBorder="1"/>
    <xf numFmtId="164" fontId="0" fillId="4" borderId="1" xfId="0" applyNumberFormat="1" applyFill="1" applyBorder="1"/>
    <xf numFmtId="164" fontId="0" fillId="6" borderId="1" xfId="0" applyNumberFormat="1" applyFill="1" applyBorder="1"/>
    <xf numFmtId="10" fontId="0" fillId="3" borderId="1" xfId="0" applyNumberFormat="1" applyFill="1" applyBorder="1"/>
    <xf numFmtId="0" fontId="0" fillId="3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0" fontId="0" fillId="8" borderId="1" xfId="0" applyNumberFormat="1" applyFill="1" applyBorder="1" applyAlignment="1">
      <alignment horizontal="center"/>
    </xf>
    <xf numFmtId="2" fontId="0" fillId="8" borderId="0" xfId="0" applyNumberForma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2" fontId="0" fillId="8" borderId="0" xfId="0" applyNumberFormat="1" applyFill="1"/>
    <xf numFmtId="0" fontId="0" fillId="8" borderId="0" xfId="0" applyFill="1"/>
    <xf numFmtId="10" fontId="0" fillId="2" borderId="0" xfId="0" applyNumberFormat="1" applyFill="1"/>
    <xf numFmtId="0" fontId="3" fillId="0" borderId="2" xfId="0" applyFont="1" applyBorder="1" applyAlignment="1"/>
    <xf numFmtId="0" fontId="3" fillId="0" borderId="3" xfId="0" applyFont="1" applyBorder="1" applyAlignment="1"/>
    <xf numFmtId="0" fontId="0" fillId="0" borderId="3" xfId="0" applyBorder="1" applyAlignment="1"/>
    <xf numFmtId="0" fontId="0" fillId="8" borderId="0" xfId="0" applyFill="1" applyAlignment="1">
      <alignment horizontal="center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topLeftCell="A16" workbookViewId="0">
      <selection activeCell="G45" sqref="G45"/>
    </sheetView>
  </sheetViews>
  <sheetFormatPr defaultRowHeight="14.4" x14ac:dyDescent="0.3"/>
  <cols>
    <col min="1" max="1" width="6.33203125" style="1" customWidth="1"/>
    <col min="2" max="2" width="5.44140625" style="1" bestFit="1" customWidth="1"/>
    <col min="3" max="3" width="5.33203125" style="1" bestFit="1" customWidth="1"/>
    <col min="4" max="4" width="10.6640625" style="1" bestFit="1" customWidth="1"/>
    <col min="5" max="5" width="10" style="1" bestFit="1" customWidth="1"/>
    <col min="6" max="6" width="8.5546875" style="1" bestFit="1" customWidth="1"/>
    <col min="7" max="7" width="10.44140625" style="1" customWidth="1"/>
    <col min="8" max="8" width="9.109375" style="1" bestFit="1" customWidth="1"/>
    <col min="9" max="9" width="11.33203125" customWidth="1"/>
    <col min="10" max="10" width="8" customWidth="1"/>
    <col min="11" max="11" width="8.33203125" customWidth="1"/>
    <col min="12" max="12" width="6.33203125" bestFit="1" customWidth="1"/>
    <col min="13" max="13" width="9.109375" customWidth="1"/>
  </cols>
  <sheetData>
    <row r="1" spans="1:13" ht="30" customHeight="1" x14ac:dyDescent="0.3">
      <c r="A1" s="79" t="s">
        <v>7</v>
      </c>
      <c r="B1" s="80"/>
      <c r="C1" s="80"/>
      <c r="D1" s="80"/>
      <c r="E1" s="80"/>
      <c r="F1" s="80"/>
      <c r="G1" s="26" t="s">
        <v>46</v>
      </c>
      <c r="H1" s="38" t="s">
        <v>45</v>
      </c>
      <c r="K1" s="19"/>
    </row>
    <row r="2" spans="1:13" ht="20.100000000000001" customHeight="1" x14ac:dyDescent="0.3">
      <c r="A2" s="16" t="s">
        <v>8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9</v>
      </c>
      <c r="J2" s="16" t="s">
        <v>6</v>
      </c>
    </row>
    <row r="3" spans="1:13" ht="18" customHeight="1" x14ac:dyDescent="0.3">
      <c r="A3" s="4">
        <v>1</v>
      </c>
      <c r="B3" s="4">
        <v>105</v>
      </c>
      <c r="C3" s="4">
        <v>509</v>
      </c>
      <c r="D3" s="5">
        <v>43739</v>
      </c>
      <c r="E3" s="4">
        <v>410057959</v>
      </c>
      <c r="F3" s="6">
        <v>128970</v>
      </c>
      <c r="G3" s="37">
        <v>180000</v>
      </c>
      <c r="H3" s="7">
        <f>F3/G3</f>
        <v>0.71650000000000003</v>
      </c>
      <c r="I3" s="3" t="s">
        <v>18</v>
      </c>
      <c r="J3" s="2">
        <v>0.66962500000000003</v>
      </c>
    </row>
    <row r="4" spans="1:13" ht="18" customHeight="1" x14ac:dyDescent="0.3">
      <c r="A4" s="4">
        <v>2</v>
      </c>
      <c r="B4" s="4">
        <v>105</v>
      </c>
      <c r="C4" s="4">
        <v>519</v>
      </c>
      <c r="D4" s="5">
        <v>43739</v>
      </c>
      <c r="E4" s="4">
        <v>410043842</v>
      </c>
      <c r="F4" s="6">
        <v>44615</v>
      </c>
      <c r="G4" s="37">
        <v>50000</v>
      </c>
      <c r="H4" s="7">
        <f t="shared" ref="H4:H26" si="0">F4/G4</f>
        <v>0.89229999999999998</v>
      </c>
      <c r="I4" s="8" t="s">
        <v>16</v>
      </c>
      <c r="J4" s="2">
        <v>0.69979487179487176</v>
      </c>
    </row>
    <row r="5" spans="1:13" ht="18" customHeight="1" x14ac:dyDescent="0.3">
      <c r="A5" s="4">
        <v>3</v>
      </c>
      <c r="B5" s="4">
        <v>105</v>
      </c>
      <c r="C5" s="4">
        <v>521</v>
      </c>
      <c r="D5" s="5">
        <v>43742</v>
      </c>
      <c r="E5" s="4">
        <v>410044660</v>
      </c>
      <c r="F5" s="6">
        <v>76870</v>
      </c>
      <c r="G5" s="37">
        <v>77500</v>
      </c>
      <c r="H5" s="7">
        <f t="shared" si="0"/>
        <v>0.99187096774193551</v>
      </c>
      <c r="I5" s="3" t="s">
        <v>17</v>
      </c>
      <c r="J5" s="2">
        <v>0.71324404761904758</v>
      </c>
    </row>
    <row r="6" spans="1:13" ht="18" customHeight="1" x14ac:dyDescent="0.3">
      <c r="A6" s="4">
        <v>4</v>
      </c>
      <c r="B6" s="4">
        <v>106</v>
      </c>
      <c r="C6" s="4">
        <v>12</v>
      </c>
      <c r="D6" s="5">
        <v>43760</v>
      </c>
      <c r="E6" s="4">
        <v>410043621</v>
      </c>
      <c r="F6" s="6">
        <v>171655</v>
      </c>
      <c r="G6" s="21">
        <v>173000</v>
      </c>
      <c r="H6" s="7">
        <f t="shared" si="0"/>
        <v>0.99222543352601156</v>
      </c>
      <c r="I6" s="17" t="s">
        <v>33</v>
      </c>
      <c r="J6" s="2">
        <v>0.71650000000000003</v>
      </c>
    </row>
    <row r="7" spans="1:13" ht="18" customHeight="1" x14ac:dyDescent="0.3">
      <c r="A7" s="4">
        <v>5</v>
      </c>
      <c r="B7" s="4">
        <v>106</v>
      </c>
      <c r="C7" s="4">
        <v>43</v>
      </c>
      <c r="D7" s="5">
        <v>43761</v>
      </c>
      <c r="E7" s="4">
        <v>410058130</v>
      </c>
      <c r="F7" s="6">
        <v>268145</v>
      </c>
      <c r="G7" s="37">
        <v>280000</v>
      </c>
      <c r="H7" s="7">
        <f t="shared" si="0"/>
        <v>0.95766071428571431</v>
      </c>
      <c r="I7" s="3" t="s">
        <v>11</v>
      </c>
      <c r="J7" s="33">
        <v>0.73126712328767118</v>
      </c>
    </row>
    <row r="8" spans="1:13" ht="18" customHeight="1" x14ac:dyDescent="0.3">
      <c r="A8" s="4">
        <v>6</v>
      </c>
      <c r="B8" s="4">
        <v>106</v>
      </c>
      <c r="C8" s="4">
        <v>13</v>
      </c>
      <c r="D8" s="5">
        <v>43763</v>
      </c>
      <c r="E8" s="4">
        <v>410052809</v>
      </c>
      <c r="F8" s="6">
        <v>136460</v>
      </c>
      <c r="G8" s="37">
        <v>195000</v>
      </c>
      <c r="H8" s="7">
        <f t="shared" si="0"/>
        <v>0.69979487179487176</v>
      </c>
      <c r="I8" s="3" t="s">
        <v>32</v>
      </c>
      <c r="J8" s="2">
        <v>0.75202222222222226</v>
      </c>
    </row>
    <row r="9" spans="1:13" ht="18" customHeight="1" x14ac:dyDescent="0.3">
      <c r="A9" s="4">
        <v>7</v>
      </c>
      <c r="B9" s="4">
        <v>106</v>
      </c>
      <c r="C9" s="4">
        <v>19</v>
      </c>
      <c r="D9" s="5">
        <v>43769</v>
      </c>
      <c r="E9" s="4">
        <v>410042145</v>
      </c>
      <c r="F9" s="6">
        <v>84800</v>
      </c>
      <c r="G9" s="37">
        <v>85000</v>
      </c>
      <c r="H9" s="7">
        <f t="shared" si="0"/>
        <v>0.99764705882352944</v>
      </c>
      <c r="I9" s="3" t="s">
        <v>10</v>
      </c>
      <c r="J9" s="2">
        <v>0.80295000000000005</v>
      </c>
    </row>
    <row r="10" spans="1:13" ht="18" customHeight="1" x14ac:dyDescent="0.3">
      <c r="A10" s="4">
        <v>8</v>
      </c>
      <c r="B10" s="4">
        <v>106</v>
      </c>
      <c r="C10" s="4">
        <v>16</v>
      </c>
      <c r="D10" s="5">
        <v>43769</v>
      </c>
      <c r="E10" s="4">
        <v>410130583</v>
      </c>
      <c r="F10" s="6">
        <v>229690</v>
      </c>
      <c r="G10" s="37">
        <v>262000</v>
      </c>
      <c r="H10" s="7">
        <f t="shared" si="0"/>
        <v>0.87667938931297706</v>
      </c>
      <c r="I10" s="3" t="s">
        <v>12</v>
      </c>
      <c r="J10" s="2">
        <v>0.8224285714285714</v>
      </c>
    </row>
    <row r="11" spans="1:13" ht="18" customHeight="1" x14ac:dyDescent="0.3">
      <c r="A11" s="4">
        <v>9</v>
      </c>
      <c r="B11" s="4">
        <v>106</v>
      </c>
      <c r="C11" s="4">
        <v>20</v>
      </c>
      <c r="D11" s="5">
        <v>43773</v>
      </c>
      <c r="E11" s="4">
        <v>410048585</v>
      </c>
      <c r="F11" s="6">
        <v>106765</v>
      </c>
      <c r="G11" s="37">
        <v>146000</v>
      </c>
      <c r="H11" s="7">
        <f t="shared" si="0"/>
        <v>0.73126712328767118</v>
      </c>
      <c r="I11" s="3" t="s">
        <v>13</v>
      </c>
      <c r="J11" s="33">
        <v>0.83284488920657618</v>
      </c>
    </row>
    <row r="12" spans="1:13" ht="18" customHeight="1" x14ac:dyDescent="0.3">
      <c r="A12" s="4">
        <v>10</v>
      </c>
      <c r="B12" s="4">
        <v>106</v>
      </c>
      <c r="C12" s="4">
        <v>31</v>
      </c>
      <c r="D12" s="5">
        <v>43777</v>
      </c>
      <c r="E12" s="4">
        <v>410042641</v>
      </c>
      <c r="F12" s="6">
        <v>121585</v>
      </c>
      <c r="G12" s="37">
        <v>130000</v>
      </c>
      <c r="H12" s="7">
        <f t="shared" si="0"/>
        <v>0.93526923076923074</v>
      </c>
      <c r="I12" s="3" t="s">
        <v>14</v>
      </c>
      <c r="J12" s="33">
        <v>0.85802325581395344</v>
      </c>
    </row>
    <row r="13" spans="1:13" s="15" customFormat="1" ht="21.9" customHeight="1" x14ac:dyDescent="0.3">
      <c r="A13" s="10">
        <v>11</v>
      </c>
      <c r="B13" s="10">
        <v>106</v>
      </c>
      <c r="C13" s="10">
        <v>27</v>
      </c>
      <c r="D13" s="11">
        <v>43777</v>
      </c>
      <c r="E13" s="10">
        <v>410044717</v>
      </c>
      <c r="F13" s="12">
        <v>35730</v>
      </c>
      <c r="G13" s="39">
        <v>35000</v>
      </c>
      <c r="H13" s="13">
        <f t="shared" si="0"/>
        <v>1.0208571428571429</v>
      </c>
      <c r="I13" s="9" t="s">
        <v>31</v>
      </c>
      <c r="J13" s="14">
        <v>0.86375438596491227</v>
      </c>
      <c r="K13" s="27"/>
      <c r="M13" s="27"/>
    </row>
    <row r="14" spans="1:13" ht="18" customHeight="1" x14ac:dyDescent="0.3">
      <c r="A14" s="4">
        <v>12</v>
      </c>
      <c r="B14" s="4">
        <v>106</v>
      </c>
      <c r="C14" s="4">
        <v>39</v>
      </c>
      <c r="D14" s="5">
        <v>43783</v>
      </c>
      <c r="E14" s="4">
        <v>410050458</v>
      </c>
      <c r="F14" s="6">
        <v>169205</v>
      </c>
      <c r="G14" s="37">
        <v>225000</v>
      </c>
      <c r="H14" s="7">
        <f t="shared" si="0"/>
        <v>0.75202222222222226</v>
      </c>
      <c r="I14" s="3" t="s">
        <v>15</v>
      </c>
      <c r="J14" s="20">
        <v>0.87667938931297706</v>
      </c>
      <c r="K14" s="35" t="s">
        <v>47</v>
      </c>
    </row>
    <row r="15" spans="1:13" ht="18" customHeight="1" x14ac:dyDescent="0.3">
      <c r="A15" s="4">
        <v>13</v>
      </c>
      <c r="B15" s="4">
        <v>106</v>
      </c>
      <c r="C15" s="4">
        <v>47</v>
      </c>
      <c r="D15" s="5">
        <v>43791</v>
      </c>
      <c r="E15" s="4">
        <v>410059072</v>
      </c>
      <c r="F15" s="6">
        <v>172710</v>
      </c>
      <c r="G15" s="37">
        <v>210000</v>
      </c>
      <c r="H15" s="7">
        <f t="shared" si="0"/>
        <v>0.8224285714285714</v>
      </c>
      <c r="I15" s="3" t="s">
        <v>19</v>
      </c>
      <c r="J15" s="2">
        <v>0.89229999999999998</v>
      </c>
    </row>
    <row r="16" spans="1:13" ht="18" customHeight="1" x14ac:dyDescent="0.3">
      <c r="A16" s="4">
        <v>14</v>
      </c>
      <c r="B16" s="4">
        <v>106</v>
      </c>
      <c r="C16" s="4">
        <v>56</v>
      </c>
      <c r="D16" s="5">
        <v>43791</v>
      </c>
      <c r="E16" s="4">
        <v>410014214</v>
      </c>
      <c r="F16" s="6">
        <v>226625</v>
      </c>
      <c r="G16" s="37">
        <v>250000</v>
      </c>
      <c r="H16" s="7">
        <f t="shared" si="0"/>
        <v>0.90649999999999997</v>
      </c>
      <c r="I16" s="3" t="s">
        <v>20</v>
      </c>
      <c r="J16" s="2">
        <v>0.90649999999999997</v>
      </c>
    </row>
    <row r="17" spans="1:12" ht="18" customHeight="1" x14ac:dyDescent="0.3">
      <c r="A17" s="4">
        <v>15</v>
      </c>
      <c r="B17" s="4">
        <v>106</v>
      </c>
      <c r="C17" s="4">
        <v>54</v>
      </c>
      <c r="D17" s="5">
        <v>43794</v>
      </c>
      <c r="E17" s="4">
        <v>410046329</v>
      </c>
      <c r="F17" s="6">
        <v>116515</v>
      </c>
      <c r="G17" s="37">
        <v>139900</v>
      </c>
      <c r="H17" s="7">
        <f t="shared" si="0"/>
        <v>0.83284488920657618</v>
      </c>
      <c r="I17" s="3" t="s">
        <v>21</v>
      </c>
      <c r="J17" s="14">
        <v>0.91960465116279066</v>
      </c>
    </row>
    <row r="18" spans="1:12" ht="18" customHeight="1" x14ac:dyDescent="0.3">
      <c r="A18" s="4">
        <v>16</v>
      </c>
      <c r="B18" s="4">
        <v>106</v>
      </c>
      <c r="C18" s="4">
        <v>55</v>
      </c>
      <c r="D18" s="5">
        <v>43794</v>
      </c>
      <c r="E18" s="4">
        <v>410045489</v>
      </c>
      <c r="F18" s="6">
        <v>147575</v>
      </c>
      <c r="G18" s="37">
        <v>150000</v>
      </c>
      <c r="H18" s="7">
        <f t="shared" si="0"/>
        <v>0.98383333333333334</v>
      </c>
      <c r="I18" s="3" t="s">
        <v>22</v>
      </c>
      <c r="J18" s="14">
        <v>0.92413461538461539</v>
      </c>
      <c r="K18" s="36"/>
    </row>
    <row r="19" spans="1:12" ht="18" customHeight="1" x14ac:dyDescent="0.3">
      <c r="A19" s="4">
        <v>17</v>
      </c>
      <c r="B19" s="4">
        <v>106</v>
      </c>
      <c r="C19" s="4">
        <v>50</v>
      </c>
      <c r="D19" s="5">
        <v>43794</v>
      </c>
      <c r="E19" s="4">
        <v>410055336</v>
      </c>
      <c r="F19" s="6">
        <v>119825</v>
      </c>
      <c r="G19" s="37">
        <v>168000</v>
      </c>
      <c r="H19" s="7">
        <f t="shared" si="0"/>
        <v>0.71324404761904758</v>
      </c>
      <c r="I19" s="3" t="s">
        <v>23</v>
      </c>
      <c r="J19" s="33">
        <v>0.93526923076923074</v>
      </c>
      <c r="K19" s="36"/>
    </row>
    <row r="20" spans="1:12" ht="18" customHeight="1" x14ac:dyDescent="0.3">
      <c r="A20" s="4">
        <v>18</v>
      </c>
      <c r="B20" s="4">
        <v>106</v>
      </c>
      <c r="C20" s="4">
        <v>57</v>
      </c>
      <c r="D20" s="5">
        <v>43794</v>
      </c>
      <c r="E20" s="4">
        <v>410166481</v>
      </c>
      <c r="F20" s="6">
        <v>246170</v>
      </c>
      <c r="G20" s="37">
        <v>285000</v>
      </c>
      <c r="H20" s="7">
        <f t="shared" si="0"/>
        <v>0.86375438596491227</v>
      </c>
      <c r="I20" s="3" t="s">
        <v>24</v>
      </c>
      <c r="J20" s="2">
        <v>0.95766071428571431</v>
      </c>
      <c r="K20" s="36"/>
    </row>
    <row r="21" spans="1:12" ht="24.9" customHeight="1" x14ac:dyDescent="0.3">
      <c r="A21" s="10">
        <v>19</v>
      </c>
      <c r="B21" s="10">
        <v>106</v>
      </c>
      <c r="C21" s="10">
        <v>58</v>
      </c>
      <c r="D21" s="11">
        <v>43801</v>
      </c>
      <c r="E21" s="10">
        <v>410049816</v>
      </c>
      <c r="F21" s="12">
        <v>91350</v>
      </c>
      <c r="G21" s="39">
        <v>80000</v>
      </c>
      <c r="H21" s="13">
        <f t="shared" si="0"/>
        <v>1.141875</v>
      </c>
      <c r="I21" s="9" t="s">
        <v>30</v>
      </c>
      <c r="J21" s="56">
        <v>0.98383333333333334</v>
      </c>
      <c r="K21" s="36"/>
    </row>
    <row r="22" spans="1:12" ht="18" customHeight="1" x14ac:dyDescent="0.3">
      <c r="A22" s="4">
        <v>20</v>
      </c>
      <c r="B22" s="4">
        <v>106</v>
      </c>
      <c r="C22" s="4">
        <v>73</v>
      </c>
      <c r="D22" s="5">
        <v>43812</v>
      </c>
      <c r="E22" s="4">
        <v>410044032</v>
      </c>
      <c r="F22" s="6">
        <v>53570</v>
      </c>
      <c r="G22" s="37">
        <v>80000</v>
      </c>
      <c r="H22" s="7">
        <f t="shared" si="0"/>
        <v>0.66962500000000003</v>
      </c>
      <c r="I22" s="3" t="s">
        <v>25</v>
      </c>
      <c r="J22" s="2">
        <v>0.99187096774193551</v>
      </c>
      <c r="K22" s="36"/>
    </row>
    <row r="23" spans="1:12" ht="18" customHeight="1" x14ac:dyDescent="0.3">
      <c r="A23" s="4">
        <v>21</v>
      </c>
      <c r="B23" s="4">
        <v>106</v>
      </c>
      <c r="C23" s="4">
        <v>140</v>
      </c>
      <c r="D23" s="5">
        <v>43816</v>
      </c>
      <c r="E23" s="4">
        <v>410047058</v>
      </c>
      <c r="F23" s="6">
        <v>80295</v>
      </c>
      <c r="G23" s="21">
        <v>100000</v>
      </c>
      <c r="H23" s="7">
        <f t="shared" si="0"/>
        <v>0.80295000000000005</v>
      </c>
      <c r="I23" s="18" t="s">
        <v>34</v>
      </c>
      <c r="J23" s="2">
        <v>0.99222543352601156</v>
      </c>
      <c r="K23" s="36"/>
    </row>
    <row r="24" spans="1:12" ht="18" customHeight="1" x14ac:dyDescent="0.3">
      <c r="A24" s="4">
        <v>22</v>
      </c>
      <c r="B24" s="4">
        <v>106</v>
      </c>
      <c r="C24" s="4">
        <v>80</v>
      </c>
      <c r="D24" s="5">
        <v>43816</v>
      </c>
      <c r="E24" s="4">
        <v>410135798</v>
      </c>
      <c r="F24" s="6">
        <v>184475</v>
      </c>
      <c r="G24" s="37">
        <v>215000</v>
      </c>
      <c r="H24" s="7">
        <f t="shared" si="0"/>
        <v>0.85802325581395344</v>
      </c>
      <c r="I24" s="3" t="s">
        <v>26</v>
      </c>
      <c r="J24" s="2">
        <v>0.99764705882352944</v>
      </c>
      <c r="K24" s="36"/>
    </row>
    <row r="25" spans="1:12" ht="18" customHeight="1" x14ac:dyDescent="0.3">
      <c r="A25" s="4">
        <v>23</v>
      </c>
      <c r="B25" s="4">
        <v>106</v>
      </c>
      <c r="C25" s="4">
        <v>95</v>
      </c>
      <c r="D25" s="5">
        <v>43817</v>
      </c>
      <c r="E25" s="4">
        <v>410053600</v>
      </c>
      <c r="F25" s="6">
        <v>197715</v>
      </c>
      <c r="G25" s="37">
        <v>215000</v>
      </c>
      <c r="H25" s="7">
        <f t="shared" si="0"/>
        <v>0.91960465116279066</v>
      </c>
      <c r="I25" s="3" t="s">
        <v>27</v>
      </c>
      <c r="J25" s="34">
        <v>1.0208571428571429</v>
      </c>
      <c r="K25" s="36"/>
    </row>
    <row r="26" spans="1:12" ht="18" customHeight="1" x14ac:dyDescent="0.3">
      <c r="A26" s="4">
        <v>24</v>
      </c>
      <c r="B26" s="4">
        <v>106</v>
      </c>
      <c r="C26" s="4">
        <v>90</v>
      </c>
      <c r="D26" s="5">
        <v>43826</v>
      </c>
      <c r="E26" s="4">
        <v>410048968</v>
      </c>
      <c r="F26" s="6">
        <v>48055</v>
      </c>
      <c r="G26" s="37">
        <v>52000</v>
      </c>
      <c r="H26" s="7">
        <f t="shared" si="0"/>
        <v>0.92413461538461539</v>
      </c>
      <c r="I26" s="3" t="s">
        <v>28</v>
      </c>
      <c r="J26" s="14">
        <v>1.141875</v>
      </c>
      <c r="K26" s="36"/>
    </row>
    <row r="27" spans="1:12" ht="20.100000000000001" customHeight="1" x14ac:dyDescent="0.3">
      <c r="A27" s="28"/>
      <c r="B27" s="28"/>
      <c r="C27" s="28"/>
      <c r="D27" s="29"/>
      <c r="E27" s="28"/>
      <c r="F27" s="30"/>
      <c r="G27" s="30"/>
      <c r="H27" s="7">
        <f>SUM(H3:H26)</f>
        <v>21.002911904535104</v>
      </c>
      <c r="I27" s="48">
        <f>H27/24</f>
        <v>0.87512132935562936</v>
      </c>
      <c r="J27" s="49" t="s">
        <v>29</v>
      </c>
      <c r="K27" t="s">
        <v>51</v>
      </c>
      <c r="L27" s="31"/>
    </row>
    <row r="28" spans="1:12" ht="20.100000000000001" customHeight="1" x14ac:dyDescent="0.3">
      <c r="A28" s="28"/>
      <c r="B28" s="28"/>
      <c r="C28" s="28"/>
      <c r="D28" s="29"/>
      <c r="E28" s="28"/>
      <c r="F28" s="30"/>
      <c r="G28" s="30"/>
      <c r="H28"/>
      <c r="L28" s="31"/>
    </row>
    <row r="29" spans="1:12" ht="20.100000000000001" customHeight="1" x14ac:dyDescent="0.3"/>
    <row r="30" spans="1:12" x14ac:dyDescent="0.3">
      <c r="B30" s="78" t="s">
        <v>35</v>
      </c>
      <c r="C30" s="78"/>
      <c r="D30" s="78"/>
      <c r="E30" s="78"/>
      <c r="F30" s="78"/>
      <c r="G30" s="78"/>
    </row>
    <row r="31" spans="1:12" ht="20.100000000000001" customHeight="1" x14ac:dyDescent="0.3">
      <c r="A31" s="16" t="s">
        <v>8</v>
      </c>
      <c r="B31" s="16" t="s">
        <v>0</v>
      </c>
      <c r="C31" s="16" t="s">
        <v>1</v>
      </c>
      <c r="D31" s="16" t="s">
        <v>2</v>
      </c>
      <c r="E31" s="16" t="s">
        <v>3</v>
      </c>
      <c r="F31" s="16" t="s">
        <v>4</v>
      </c>
      <c r="G31" s="16" t="s">
        <v>5</v>
      </c>
      <c r="H31" s="16" t="s">
        <v>6</v>
      </c>
      <c r="I31" s="16" t="s">
        <v>9</v>
      </c>
      <c r="J31" s="16" t="s">
        <v>6</v>
      </c>
      <c r="K31" s="25"/>
      <c r="L31" s="25"/>
    </row>
    <row r="32" spans="1:12" ht="20.100000000000001" customHeight="1" x14ac:dyDescent="0.3">
      <c r="A32" s="42">
        <v>1</v>
      </c>
      <c r="B32" s="42">
        <v>106</v>
      </c>
      <c r="C32" s="42">
        <v>130</v>
      </c>
      <c r="D32" s="5">
        <v>43854</v>
      </c>
      <c r="E32" s="42">
        <v>410058718</v>
      </c>
      <c r="F32" s="51">
        <v>178955</v>
      </c>
      <c r="G32" s="52">
        <v>188500</v>
      </c>
      <c r="H32" s="53">
        <f t="shared" ref="H32" si="1">F32/G32</f>
        <v>0.9493633952254642</v>
      </c>
      <c r="I32" s="54" t="s">
        <v>42</v>
      </c>
      <c r="J32" s="55">
        <v>0.9493633952254642</v>
      </c>
      <c r="K32" s="25"/>
      <c r="L32" s="25"/>
    </row>
    <row r="33" spans="1:11" ht="20.100000000000001" customHeight="1" x14ac:dyDescent="0.3">
      <c r="A33" s="4">
        <v>2</v>
      </c>
      <c r="B33" s="4">
        <v>106</v>
      </c>
      <c r="C33" s="4">
        <v>142</v>
      </c>
      <c r="D33" s="5">
        <v>43858</v>
      </c>
      <c r="E33" s="4">
        <v>410044369</v>
      </c>
      <c r="F33" s="6">
        <v>86275</v>
      </c>
      <c r="G33" s="21">
        <v>128000</v>
      </c>
      <c r="H33" s="7">
        <f t="shared" ref="H33:H40" si="2">F33/G33</f>
        <v>0.67402343750000004</v>
      </c>
      <c r="I33" s="3" t="s">
        <v>36</v>
      </c>
      <c r="J33" s="40">
        <v>0.67402343750000004</v>
      </c>
      <c r="K33" s="23"/>
    </row>
    <row r="34" spans="1:11" ht="20.100000000000001" customHeight="1" x14ac:dyDescent="0.3">
      <c r="A34" s="4">
        <v>3</v>
      </c>
      <c r="B34" s="4">
        <v>106</v>
      </c>
      <c r="C34" s="4">
        <v>167</v>
      </c>
      <c r="D34" s="5">
        <v>43875</v>
      </c>
      <c r="E34" s="4">
        <v>410057355</v>
      </c>
      <c r="F34" s="6">
        <v>113670</v>
      </c>
      <c r="G34" s="21">
        <v>143000</v>
      </c>
      <c r="H34" s="7">
        <f t="shared" si="2"/>
        <v>0.79489510489510484</v>
      </c>
      <c r="I34" s="3" t="s">
        <v>37</v>
      </c>
      <c r="J34" s="40">
        <v>0.684975</v>
      </c>
      <c r="K34" s="23"/>
    </row>
    <row r="35" spans="1:11" ht="20.100000000000001" customHeight="1" thickBot="1" x14ac:dyDescent="0.35">
      <c r="A35" s="42">
        <v>4</v>
      </c>
      <c r="B35" s="4">
        <v>106</v>
      </c>
      <c r="C35" s="4">
        <v>197</v>
      </c>
      <c r="D35" s="5">
        <v>43892</v>
      </c>
      <c r="E35" s="4">
        <v>410177092</v>
      </c>
      <c r="F35" s="6">
        <v>166865</v>
      </c>
      <c r="G35" s="21">
        <v>185000</v>
      </c>
      <c r="H35" s="7">
        <f t="shared" si="2"/>
        <v>0.90197297297297296</v>
      </c>
      <c r="I35" t="s">
        <v>43</v>
      </c>
      <c r="J35" s="50">
        <v>0.73405882352941176</v>
      </c>
      <c r="K35" s="23"/>
    </row>
    <row r="36" spans="1:11" ht="20.100000000000001" customHeight="1" thickBot="1" x14ac:dyDescent="0.35">
      <c r="A36" s="4">
        <v>5</v>
      </c>
      <c r="B36" s="4">
        <v>106</v>
      </c>
      <c r="C36" s="4">
        <v>198</v>
      </c>
      <c r="D36" s="5">
        <v>43892</v>
      </c>
      <c r="E36" s="4">
        <v>410045535</v>
      </c>
      <c r="F36" s="6">
        <v>126690</v>
      </c>
      <c r="G36" s="41">
        <v>153000</v>
      </c>
      <c r="H36" s="7">
        <f t="shared" si="2"/>
        <v>0.82803921568627448</v>
      </c>
      <c r="I36" s="44" t="s">
        <v>44</v>
      </c>
      <c r="J36" s="46">
        <v>0.79489510489510484</v>
      </c>
      <c r="K36" s="32" t="s">
        <v>47</v>
      </c>
    </row>
    <row r="37" spans="1:11" ht="20.100000000000001" customHeight="1" x14ac:dyDescent="0.3">
      <c r="A37" s="4">
        <v>6</v>
      </c>
      <c r="B37" s="4">
        <v>106</v>
      </c>
      <c r="C37" s="4">
        <v>215</v>
      </c>
      <c r="D37" s="5">
        <v>43902</v>
      </c>
      <c r="E37" s="4">
        <v>410058483</v>
      </c>
      <c r="F37" s="6">
        <v>136995</v>
      </c>
      <c r="G37" s="21">
        <v>200000</v>
      </c>
      <c r="H37" s="7">
        <f t="shared" si="2"/>
        <v>0.684975</v>
      </c>
      <c r="I37" s="3" t="s">
        <v>38</v>
      </c>
      <c r="J37" s="45">
        <v>0.82803921568627448</v>
      </c>
      <c r="K37" s="23"/>
    </row>
    <row r="38" spans="1:11" ht="20.100000000000001" customHeight="1" x14ac:dyDescent="0.3">
      <c r="A38" s="42">
        <v>7</v>
      </c>
      <c r="B38" s="4">
        <v>106</v>
      </c>
      <c r="C38" s="4">
        <v>216</v>
      </c>
      <c r="D38" s="5">
        <v>43895</v>
      </c>
      <c r="E38" s="4">
        <v>410058785</v>
      </c>
      <c r="F38" s="6">
        <v>62395</v>
      </c>
      <c r="G38" s="41">
        <v>85000</v>
      </c>
      <c r="H38" s="7">
        <f t="shared" si="2"/>
        <v>0.73405882352941176</v>
      </c>
      <c r="I38" s="8" t="s">
        <v>39</v>
      </c>
      <c r="J38" s="43">
        <v>0.85979520865533232</v>
      </c>
      <c r="K38" s="23"/>
    </row>
    <row r="39" spans="1:11" ht="20.100000000000001" customHeight="1" x14ac:dyDescent="0.3">
      <c r="A39" s="4">
        <v>8</v>
      </c>
      <c r="B39" s="4">
        <v>106</v>
      </c>
      <c r="C39" s="4">
        <v>227</v>
      </c>
      <c r="D39" s="5">
        <v>43906</v>
      </c>
      <c r="E39" s="4">
        <v>410141550</v>
      </c>
      <c r="F39" s="6">
        <v>268465</v>
      </c>
      <c r="G39" s="21">
        <v>277900</v>
      </c>
      <c r="H39" s="7">
        <f t="shared" si="2"/>
        <v>0.96604893846707451</v>
      </c>
      <c r="I39" s="8" t="s">
        <v>40</v>
      </c>
      <c r="J39" s="43">
        <v>0.90197297297297296</v>
      </c>
      <c r="K39" s="23"/>
    </row>
    <row r="40" spans="1:11" ht="20.100000000000001" customHeight="1" x14ac:dyDescent="0.3">
      <c r="A40" s="4">
        <v>9</v>
      </c>
      <c r="B40" s="4">
        <v>106</v>
      </c>
      <c r="C40" s="4">
        <v>228</v>
      </c>
      <c r="D40" s="5">
        <v>43906</v>
      </c>
      <c r="E40" s="4">
        <v>410174209</v>
      </c>
      <c r="F40" s="6">
        <v>222515</v>
      </c>
      <c r="G40" s="21">
        <v>258800</v>
      </c>
      <c r="H40" s="7">
        <f t="shared" si="2"/>
        <v>0.85979520865533232</v>
      </c>
      <c r="I40" s="3" t="s">
        <v>41</v>
      </c>
      <c r="J40" s="43">
        <v>0.96604893846707451</v>
      </c>
      <c r="K40" s="23"/>
    </row>
    <row r="41" spans="1:11" ht="20.100000000000001" customHeight="1" x14ac:dyDescent="0.3">
      <c r="F41" s="24"/>
      <c r="G41" s="24"/>
      <c r="H41" s="47">
        <f>SUM(H32:H40)</f>
        <v>7.393172096931635</v>
      </c>
      <c r="I41" s="48">
        <f>H41/9</f>
        <v>0.82146356632573725</v>
      </c>
      <c r="J41" s="23"/>
      <c r="K41" s="23"/>
    </row>
    <row r="42" spans="1:11" ht="20.100000000000001" customHeight="1" x14ac:dyDescent="0.3">
      <c r="F42" s="24"/>
      <c r="G42" s="24"/>
      <c r="H42" s="22"/>
      <c r="I42" s="49" t="s">
        <v>29</v>
      </c>
      <c r="J42" s="23"/>
      <c r="K42" s="23"/>
    </row>
    <row r="43" spans="1:11" ht="20.100000000000001" customHeight="1" x14ac:dyDescent="0.3">
      <c r="F43" s="24"/>
      <c r="G43" s="24"/>
      <c r="H43" s="22"/>
      <c r="J43" s="23"/>
      <c r="K43" s="23"/>
    </row>
    <row r="44" spans="1:11" ht="20.100000000000001" customHeight="1" x14ac:dyDescent="0.3">
      <c r="F44" s="24"/>
      <c r="G44" s="24"/>
      <c r="H44" s="22"/>
      <c r="J44" s="23"/>
      <c r="K44" s="23"/>
    </row>
    <row r="45" spans="1:11" ht="20.100000000000001" customHeight="1" x14ac:dyDescent="0.3">
      <c r="F45" s="24"/>
      <c r="G45" s="24"/>
      <c r="H45" s="22"/>
      <c r="J45" s="23"/>
      <c r="K45" s="23"/>
    </row>
    <row r="46" spans="1:11" ht="20.100000000000001" customHeight="1" x14ac:dyDescent="0.3">
      <c r="F46" s="24"/>
      <c r="G46" s="24"/>
      <c r="H46" s="22"/>
      <c r="J46" s="23"/>
      <c r="K46" s="23"/>
    </row>
    <row r="47" spans="1:11" ht="20.100000000000001" customHeight="1" x14ac:dyDescent="0.3">
      <c r="F47" s="24"/>
      <c r="G47" s="24"/>
      <c r="H47" s="22"/>
      <c r="J47" s="23"/>
      <c r="K47" s="23"/>
    </row>
    <row r="48" spans="1:11" ht="20.100000000000001" customHeight="1" x14ac:dyDescent="0.3">
      <c r="F48" s="24"/>
      <c r="G48" s="24"/>
      <c r="H48" s="22"/>
      <c r="J48" s="23"/>
      <c r="K48" s="23"/>
    </row>
    <row r="49" spans="6:11" ht="20.100000000000001" customHeight="1" x14ac:dyDescent="0.3">
      <c r="F49" s="24"/>
      <c r="G49" s="24"/>
      <c r="H49" s="22"/>
      <c r="J49" s="23"/>
      <c r="K49" s="23"/>
    </row>
    <row r="50" spans="6:11" ht="20.100000000000001" customHeight="1" x14ac:dyDescent="0.3">
      <c r="F50" s="24"/>
      <c r="G50" s="24"/>
      <c r="H50" s="22"/>
      <c r="J50" s="23"/>
      <c r="K50" s="23"/>
    </row>
    <row r="51" spans="6:11" ht="20.100000000000001" customHeight="1" x14ac:dyDescent="0.3">
      <c r="F51" s="24"/>
      <c r="G51" s="24"/>
      <c r="H51" s="22"/>
      <c r="J51" s="23"/>
      <c r="K51" s="23"/>
    </row>
    <row r="52" spans="6:11" ht="20.100000000000001" customHeight="1" x14ac:dyDescent="0.3">
      <c r="F52" s="24"/>
      <c r="G52" s="24"/>
      <c r="H52" s="22"/>
      <c r="J52" s="23"/>
      <c r="K52" s="23"/>
    </row>
    <row r="53" spans="6:11" ht="20.100000000000001" customHeight="1" x14ac:dyDescent="0.3">
      <c r="F53" s="24"/>
      <c r="G53" s="24"/>
      <c r="H53" s="22"/>
      <c r="J53" s="23"/>
      <c r="K53" s="23"/>
    </row>
    <row r="54" spans="6:11" ht="20.100000000000001" customHeight="1" x14ac:dyDescent="0.3">
      <c r="F54" s="24"/>
      <c r="G54" s="24"/>
      <c r="H54" s="22"/>
      <c r="J54" s="23"/>
      <c r="K54" s="23"/>
    </row>
    <row r="55" spans="6:11" ht="20.100000000000001" customHeight="1" x14ac:dyDescent="0.3">
      <c r="F55" s="24"/>
      <c r="G55" s="24"/>
      <c r="H55" s="22"/>
      <c r="J55" s="23"/>
      <c r="K55" s="23"/>
    </row>
    <row r="56" spans="6:11" ht="20.100000000000001" customHeight="1" x14ac:dyDescent="0.3">
      <c r="F56" s="24"/>
      <c r="G56" s="24"/>
      <c r="H56" s="22"/>
      <c r="J56" s="23"/>
      <c r="K56" s="23"/>
    </row>
    <row r="57" spans="6:11" ht="20.100000000000001" customHeight="1" x14ac:dyDescent="0.3"/>
  </sheetData>
  <sortState xmlns:xlrd2="http://schemas.microsoft.com/office/spreadsheetml/2017/richdata2" ref="J3:J26">
    <sortCondition ref="J3"/>
  </sortState>
  <mergeCells count="2">
    <mergeCell ref="B30:G30"/>
    <mergeCell ref="A1:F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2"/>
  <sheetViews>
    <sheetView tabSelected="1" topLeftCell="B13" workbookViewId="0">
      <selection activeCell="C45" sqref="C45"/>
    </sheetView>
  </sheetViews>
  <sheetFormatPr defaultRowHeight="14.4" x14ac:dyDescent="0.3"/>
  <cols>
    <col min="4" max="4" width="10.6640625" bestFit="1" customWidth="1"/>
    <col min="5" max="5" width="10" bestFit="1" customWidth="1"/>
    <col min="6" max="9" width="10" customWidth="1"/>
    <col min="13" max="13" width="11.5546875" bestFit="1" customWidth="1"/>
    <col min="19" max="19" width="4.6640625" customWidth="1"/>
  </cols>
  <sheetData>
    <row r="1" spans="1:19" ht="28.8" x14ac:dyDescent="0.3">
      <c r="A1" s="79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26" t="s">
        <v>46</v>
      </c>
      <c r="L1" s="38" t="s">
        <v>45</v>
      </c>
      <c r="O1" s="19"/>
    </row>
    <row r="2" spans="1:19" x14ac:dyDescent="0.3">
      <c r="A2" s="16" t="s">
        <v>8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48</v>
      </c>
      <c r="G2" s="57">
        <v>0.33</v>
      </c>
      <c r="H2" s="57" t="s">
        <v>50</v>
      </c>
      <c r="I2" s="16" t="s">
        <v>49</v>
      </c>
      <c r="J2" s="16" t="s">
        <v>4</v>
      </c>
      <c r="K2" s="16" t="s">
        <v>5</v>
      </c>
      <c r="L2" s="16" t="s">
        <v>6</v>
      </c>
      <c r="M2" s="16" t="s">
        <v>9</v>
      </c>
      <c r="N2" s="16" t="s">
        <v>6</v>
      </c>
      <c r="Q2" s="23">
        <v>0.70980468750000003</v>
      </c>
      <c r="S2">
        <v>1</v>
      </c>
    </row>
    <row r="3" spans="1:19" x14ac:dyDescent="0.3">
      <c r="A3" s="4">
        <v>1</v>
      </c>
      <c r="B3" s="4">
        <v>105</v>
      </c>
      <c r="C3" s="4">
        <v>509</v>
      </c>
      <c r="D3" s="5">
        <v>43739</v>
      </c>
      <c r="E3" s="4">
        <v>410057959</v>
      </c>
      <c r="F3" s="4">
        <v>21760</v>
      </c>
      <c r="G3" s="58">
        <f>F3*1.33</f>
        <v>28940.800000000003</v>
      </c>
      <c r="H3" s="4">
        <v>28940</v>
      </c>
      <c r="I3" s="4">
        <v>107210</v>
      </c>
      <c r="J3" s="6">
        <f>H3+I3</f>
        <v>136150</v>
      </c>
      <c r="K3" s="37">
        <v>180000</v>
      </c>
      <c r="L3" s="7">
        <f>J3/K3</f>
        <v>0.75638888888888889</v>
      </c>
      <c r="M3" s="3" t="s">
        <v>18</v>
      </c>
      <c r="N3" s="2">
        <v>0.73956410256410254</v>
      </c>
      <c r="Q3" s="23">
        <v>0.72399999999999998</v>
      </c>
      <c r="S3">
        <v>2</v>
      </c>
    </row>
    <row r="4" spans="1:19" x14ac:dyDescent="0.3">
      <c r="A4" s="4">
        <v>2</v>
      </c>
      <c r="B4" s="4">
        <v>105</v>
      </c>
      <c r="C4" s="4">
        <v>519</v>
      </c>
      <c r="D4" s="5">
        <v>43739</v>
      </c>
      <c r="E4" s="4">
        <v>410043842</v>
      </c>
      <c r="F4" s="4">
        <v>7200</v>
      </c>
      <c r="G4" s="58">
        <f t="shared" ref="G4:G26" si="0">F4*1.33</f>
        <v>9576</v>
      </c>
      <c r="H4" s="4">
        <v>9575</v>
      </c>
      <c r="I4" s="4">
        <v>37415</v>
      </c>
      <c r="J4" s="6">
        <f t="shared" ref="J4:J26" si="1">H4+I4</f>
        <v>46990</v>
      </c>
      <c r="K4" s="37">
        <v>50000</v>
      </c>
      <c r="L4" s="7">
        <f t="shared" ref="L4:L26" si="2">J4/K4</f>
        <v>0.93979999999999997</v>
      </c>
      <c r="M4" s="8" t="s">
        <v>16</v>
      </c>
      <c r="N4" s="2">
        <v>0.74043749999999997</v>
      </c>
      <c r="Q4" s="23">
        <v>0.73956410256410254</v>
      </c>
      <c r="S4">
        <v>3</v>
      </c>
    </row>
    <row r="5" spans="1:19" x14ac:dyDescent="0.3">
      <c r="A5" s="4">
        <v>3</v>
      </c>
      <c r="B5" s="4">
        <v>105</v>
      </c>
      <c r="C5" s="4">
        <v>521</v>
      </c>
      <c r="D5" s="5">
        <v>43742</v>
      </c>
      <c r="E5" s="4">
        <v>410044660</v>
      </c>
      <c r="F5" s="4">
        <v>15840</v>
      </c>
      <c r="G5" s="58">
        <f t="shared" si="0"/>
        <v>21067.200000000001</v>
      </c>
      <c r="H5" s="4">
        <v>21065</v>
      </c>
      <c r="I5" s="4">
        <v>61030</v>
      </c>
      <c r="J5" s="6">
        <f t="shared" si="1"/>
        <v>82095</v>
      </c>
      <c r="K5" s="37">
        <v>77500</v>
      </c>
      <c r="L5" s="7">
        <f t="shared" si="2"/>
        <v>1.0592903225806451</v>
      </c>
      <c r="M5" s="3" t="s">
        <v>17</v>
      </c>
      <c r="N5" s="2">
        <v>0.75638888888888889</v>
      </c>
      <c r="Q5" s="23">
        <v>0.74043749999999997</v>
      </c>
      <c r="S5">
        <v>4</v>
      </c>
    </row>
    <row r="6" spans="1:19" x14ac:dyDescent="0.3">
      <c r="A6" s="4">
        <v>4</v>
      </c>
      <c r="B6" s="4">
        <v>106</v>
      </c>
      <c r="C6" s="4">
        <v>12</v>
      </c>
      <c r="D6" s="5">
        <v>43760</v>
      </c>
      <c r="E6" s="4">
        <v>410043621</v>
      </c>
      <c r="F6" s="4">
        <v>12540</v>
      </c>
      <c r="G6" s="58">
        <f t="shared" si="0"/>
        <v>16678.2</v>
      </c>
      <c r="H6" s="4">
        <v>16680</v>
      </c>
      <c r="I6" s="4">
        <v>159115</v>
      </c>
      <c r="J6" s="6">
        <f t="shared" si="1"/>
        <v>175795</v>
      </c>
      <c r="K6" s="21">
        <v>173000</v>
      </c>
      <c r="L6" s="7">
        <f t="shared" si="2"/>
        <v>1.0161560693641618</v>
      </c>
      <c r="M6" s="17" t="s">
        <v>33</v>
      </c>
      <c r="N6" s="33">
        <v>0.75660714285714281</v>
      </c>
      <c r="Q6" s="23">
        <v>0.75638888888888889</v>
      </c>
      <c r="S6">
        <v>5</v>
      </c>
    </row>
    <row r="7" spans="1:19" x14ac:dyDescent="0.3">
      <c r="A7" s="4">
        <v>5</v>
      </c>
      <c r="B7" s="4">
        <v>106</v>
      </c>
      <c r="C7" s="4">
        <v>43</v>
      </c>
      <c r="D7" s="5">
        <v>43761</v>
      </c>
      <c r="E7" s="4">
        <v>410058130</v>
      </c>
      <c r="F7" s="4">
        <v>22360</v>
      </c>
      <c r="G7" s="58">
        <f t="shared" si="0"/>
        <v>29738.800000000003</v>
      </c>
      <c r="H7" s="4">
        <v>29740</v>
      </c>
      <c r="I7" s="4">
        <v>245785</v>
      </c>
      <c r="J7" s="6">
        <f t="shared" si="1"/>
        <v>275525</v>
      </c>
      <c r="K7" s="37">
        <v>280000</v>
      </c>
      <c r="L7" s="7">
        <f t="shared" si="2"/>
        <v>0.98401785714285717</v>
      </c>
      <c r="M7" s="3" t="s">
        <v>11</v>
      </c>
      <c r="N7" s="33">
        <v>0.77058219178082188</v>
      </c>
      <c r="Q7" s="23">
        <v>0.75660714285714281</v>
      </c>
      <c r="S7">
        <v>6</v>
      </c>
    </row>
    <row r="8" spans="1:19" x14ac:dyDescent="0.3">
      <c r="A8" s="4">
        <v>6</v>
      </c>
      <c r="B8" s="4">
        <v>106</v>
      </c>
      <c r="C8" s="4">
        <v>13</v>
      </c>
      <c r="D8" s="5">
        <v>43763</v>
      </c>
      <c r="E8" s="4">
        <v>410052809</v>
      </c>
      <c r="F8" s="4">
        <v>23500</v>
      </c>
      <c r="G8" s="58">
        <f t="shared" si="0"/>
        <v>31255</v>
      </c>
      <c r="H8" s="4">
        <v>31255</v>
      </c>
      <c r="I8" s="4">
        <v>112960</v>
      </c>
      <c r="J8" s="6">
        <f t="shared" si="1"/>
        <v>144215</v>
      </c>
      <c r="K8" s="37">
        <v>195000</v>
      </c>
      <c r="L8" s="7">
        <f t="shared" si="2"/>
        <v>0.73956410256410254</v>
      </c>
      <c r="M8" s="3" t="s">
        <v>32</v>
      </c>
      <c r="N8" s="2">
        <v>0.83733333333333337</v>
      </c>
      <c r="Q8" s="23">
        <v>0.77058219178082188</v>
      </c>
      <c r="S8">
        <v>7</v>
      </c>
    </row>
    <row r="9" spans="1:19" x14ac:dyDescent="0.3">
      <c r="A9" s="4">
        <v>7</v>
      </c>
      <c r="B9" s="4">
        <v>106</v>
      </c>
      <c r="C9" s="4">
        <v>19</v>
      </c>
      <c r="D9" s="5">
        <v>43769</v>
      </c>
      <c r="E9" s="4">
        <v>410042145</v>
      </c>
      <c r="F9" s="4">
        <v>84800</v>
      </c>
      <c r="G9" s="58">
        <f t="shared" si="0"/>
        <v>112784</v>
      </c>
      <c r="H9" s="4">
        <v>112785</v>
      </c>
      <c r="I9" s="4">
        <v>59565</v>
      </c>
      <c r="J9" s="6">
        <f t="shared" si="1"/>
        <v>172350</v>
      </c>
      <c r="K9" s="37">
        <v>85000</v>
      </c>
      <c r="L9" s="7">
        <f t="shared" si="2"/>
        <v>2.0276470588235296</v>
      </c>
      <c r="M9" s="3" t="s">
        <v>10</v>
      </c>
      <c r="N9" s="2">
        <v>0.84914999999999996</v>
      </c>
      <c r="Q9" s="23">
        <v>0.83552941176470585</v>
      </c>
      <c r="S9">
        <v>8</v>
      </c>
    </row>
    <row r="10" spans="1:19" x14ac:dyDescent="0.3">
      <c r="A10" s="4">
        <v>8</v>
      </c>
      <c r="B10" s="4">
        <v>106</v>
      </c>
      <c r="C10" s="4">
        <v>16</v>
      </c>
      <c r="D10" s="5">
        <v>43769</v>
      </c>
      <c r="E10" s="4">
        <v>410130583</v>
      </c>
      <c r="F10" s="4">
        <v>57365</v>
      </c>
      <c r="G10" s="58">
        <f t="shared" si="0"/>
        <v>76295.45</v>
      </c>
      <c r="H10" s="4">
        <v>76295</v>
      </c>
      <c r="I10" s="4">
        <v>172325</v>
      </c>
      <c r="J10" s="6">
        <f t="shared" si="1"/>
        <v>248620</v>
      </c>
      <c r="K10" s="37">
        <v>262000</v>
      </c>
      <c r="L10" s="7">
        <f t="shared" si="2"/>
        <v>0.94893129770992368</v>
      </c>
      <c r="M10" s="3" t="s">
        <v>12</v>
      </c>
      <c r="N10" s="2">
        <v>0.86485714285714288</v>
      </c>
      <c r="Q10" s="23">
        <v>0.83733333333333337</v>
      </c>
      <c r="S10">
        <v>9</v>
      </c>
    </row>
    <row r="11" spans="1:19" x14ac:dyDescent="0.3">
      <c r="A11" s="4">
        <v>9</v>
      </c>
      <c r="B11" s="4">
        <v>106</v>
      </c>
      <c r="C11" s="4">
        <v>20</v>
      </c>
      <c r="D11" s="5">
        <v>43773</v>
      </c>
      <c r="E11" s="4">
        <v>410048585</v>
      </c>
      <c r="F11" s="4">
        <v>17390</v>
      </c>
      <c r="G11" s="58">
        <f t="shared" si="0"/>
        <v>23128.7</v>
      </c>
      <c r="H11" s="4">
        <v>23130</v>
      </c>
      <c r="I11" s="4">
        <v>89375</v>
      </c>
      <c r="J11" s="6">
        <f t="shared" si="1"/>
        <v>112505</v>
      </c>
      <c r="K11" s="37">
        <v>146000</v>
      </c>
      <c r="L11" s="7">
        <f t="shared" si="2"/>
        <v>0.77058219178082188</v>
      </c>
      <c r="M11" s="3" t="s">
        <v>13</v>
      </c>
      <c r="N11" s="14">
        <v>0.87019299499642599</v>
      </c>
      <c r="Q11" s="23">
        <v>0.8447902097902098</v>
      </c>
      <c r="S11">
        <v>10</v>
      </c>
    </row>
    <row r="12" spans="1:19" x14ac:dyDescent="0.3">
      <c r="A12" s="4">
        <v>10</v>
      </c>
      <c r="B12" s="4">
        <v>106</v>
      </c>
      <c r="C12" s="4">
        <v>31</v>
      </c>
      <c r="D12" s="5">
        <v>43777</v>
      </c>
      <c r="E12" s="4">
        <v>410042641</v>
      </c>
      <c r="F12" s="4">
        <v>44160</v>
      </c>
      <c r="G12" s="58">
        <f t="shared" si="0"/>
        <v>58732.800000000003</v>
      </c>
      <c r="H12" s="4">
        <v>58735</v>
      </c>
      <c r="I12" s="4">
        <v>77425</v>
      </c>
      <c r="J12" s="6">
        <f t="shared" si="1"/>
        <v>136160</v>
      </c>
      <c r="K12" s="37">
        <v>130000</v>
      </c>
      <c r="L12" s="7">
        <f t="shared" si="2"/>
        <v>1.0473846153846154</v>
      </c>
      <c r="M12" s="3" t="s">
        <v>14</v>
      </c>
      <c r="N12" s="2">
        <v>0.90406976744186052</v>
      </c>
      <c r="Q12" s="23">
        <v>0.84914999999999996</v>
      </c>
      <c r="S12">
        <v>11</v>
      </c>
    </row>
    <row r="13" spans="1:19" ht="24" x14ac:dyDescent="0.3">
      <c r="A13" s="10">
        <v>11</v>
      </c>
      <c r="B13" s="10">
        <v>106</v>
      </c>
      <c r="C13" s="10">
        <v>27</v>
      </c>
      <c r="D13" s="11">
        <v>43777</v>
      </c>
      <c r="E13" s="10">
        <v>410044717</v>
      </c>
      <c r="F13" s="10">
        <v>35730</v>
      </c>
      <c r="G13" s="59">
        <f t="shared" si="0"/>
        <v>47520.9</v>
      </c>
      <c r="H13" s="10">
        <v>47520</v>
      </c>
      <c r="I13" s="10">
        <v>23730</v>
      </c>
      <c r="J13" s="12">
        <f t="shared" si="1"/>
        <v>71250</v>
      </c>
      <c r="K13" s="39">
        <v>35000</v>
      </c>
      <c r="L13" s="13">
        <f t="shared" si="2"/>
        <v>2.0357142857142856</v>
      </c>
      <c r="M13" s="9" t="s">
        <v>31</v>
      </c>
      <c r="N13" s="33">
        <v>0.93322807017543863</v>
      </c>
      <c r="P13" s="15"/>
      <c r="Q13" s="23">
        <v>0.86485714285714288</v>
      </c>
      <c r="S13">
        <v>12</v>
      </c>
    </row>
    <row r="14" spans="1:19" x14ac:dyDescent="0.3">
      <c r="A14" s="70">
        <v>12</v>
      </c>
      <c r="B14" s="4">
        <v>106</v>
      </c>
      <c r="C14" s="4">
        <v>39</v>
      </c>
      <c r="D14" s="5">
        <v>43783</v>
      </c>
      <c r="E14" s="4">
        <v>410050458</v>
      </c>
      <c r="F14" s="4">
        <v>58160</v>
      </c>
      <c r="G14" s="58">
        <f t="shared" si="0"/>
        <v>77352.800000000003</v>
      </c>
      <c r="H14" s="4">
        <v>77355</v>
      </c>
      <c r="I14" s="4">
        <v>111045</v>
      </c>
      <c r="J14" s="6">
        <f t="shared" si="1"/>
        <v>188400</v>
      </c>
      <c r="K14" s="37">
        <v>225000</v>
      </c>
      <c r="L14" s="7">
        <f t="shared" si="2"/>
        <v>0.83733333333333337</v>
      </c>
      <c r="M14" s="3" t="s">
        <v>15</v>
      </c>
      <c r="N14" s="20">
        <v>0.93979999999999997</v>
      </c>
      <c r="O14" s="61" t="s">
        <v>47</v>
      </c>
      <c r="Q14" s="23">
        <v>0.86758169934640528</v>
      </c>
      <c r="S14">
        <v>13</v>
      </c>
    </row>
    <row r="15" spans="1:19" x14ac:dyDescent="0.3">
      <c r="A15" s="4">
        <v>13</v>
      </c>
      <c r="B15" s="4">
        <v>106</v>
      </c>
      <c r="C15" s="4">
        <v>47</v>
      </c>
      <c r="D15" s="5">
        <v>43791</v>
      </c>
      <c r="E15" s="4">
        <v>410059072</v>
      </c>
      <c r="F15" s="4">
        <v>27000</v>
      </c>
      <c r="G15" s="58">
        <f t="shared" si="0"/>
        <v>35910</v>
      </c>
      <c r="H15" s="4">
        <v>35910</v>
      </c>
      <c r="I15" s="4">
        <v>145710</v>
      </c>
      <c r="J15" s="6">
        <f t="shared" si="1"/>
        <v>181620</v>
      </c>
      <c r="K15" s="37">
        <v>210000</v>
      </c>
      <c r="L15" s="7">
        <f t="shared" si="2"/>
        <v>0.86485714285714288</v>
      </c>
      <c r="M15" s="3" t="s">
        <v>19</v>
      </c>
      <c r="N15" s="34">
        <v>0.93995348837209303</v>
      </c>
      <c r="Q15" s="23">
        <v>0.87019299499642599</v>
      </c>
      <c r="S15">
        <v>14</v>
      </c>
    </row>
    <row r="16" spans="1:19" x14ac:dyDescent="0.3">
      <c r="A16" s="4">
        <v>14</v>
      </c>
      <c r="B16" s="4">
        <v>106</v>
      </c>
      <c r="C16" s="4">
        <v>56</v>
      </c>
      <c r="D16" s="5">
        <v>43791</v>
      </c>
      <c r="E16" s="4">
        <v>410014214</v>
      </c>
      <c r="F16" s="4">
        <v>112665</v>
      </c>
      <c r="G16" s="58">
        <f t="shared" si="0"/>
        <v>149844.45000000001</v>
      </c>
      <c r="H16" s="4">
        <v>149845</v>
      </c>
      <c r="I16" s="4">
        <v>113960</v>
      </c>
      <c r="J16" s="6">
        <f t="shared" si="1"/>
        <v>263805</v>
      </c>
      <c r="K16" s="37">
        <v>250000</v>
      </c>
      <c r="L16" s="7">
        <f t="shared" si="2"/>
        <v>1.05522</v>
      </c>
      <c r="M16" s="3" t="s">
        <v>20</v>
      </c>
      <c r="N16" s="2">
        <v>0.94893129770992368</v>
      </c>
      <c r="Q16" s="23">
        <v>0.90406976744186052</v>
      </c>
      <c r="S16">
        <v>15</v>
      </c>
    </row>
    <row r="17" spans="1:19" x14ac:dyDescent="0.3">
      <c r="A17" s="4">
        <v>15</v>
      </c>
      <c r="B17" s="4">
        <v>106</v>
      </c>
      <c r="C17" s="4">
        <v>54</v>
      </c>
      <c r="D17" s="5">
        <v>43794</v>
      </c>
      <c r="E17" s="4">
        <v>410046329</v>
      </c>
      <c r="F17" s="4">
        <v>15840</v>
      </c>
      <c r="G17" s="58">
        <f t="shared" si="0"/>
        <v>21067.200000000001</v>
      </c>
      <c r="H17" s="4">
        <v>21065</v>
      </c>
      <c r="I17" s="4">
        <v>100675</v>
      </c>
      <c r="J17" s="6">
        <f t="shared" si="1"/>
        <v>121740</v>
      </c>
      <c r="K17" s="37">
        <v>139900</v>
      </c>
      <c r="L17" s="7">
        <f t="shared" si="2"/>
        <v>0.87019299499642599</v>
      </c>
      <c r="M17" s="3" t="s">
        <v>21</v>
      </c>
      <c r="N17" s="33">
        <v>0.98401785714285717</v>
      </c>
      <c r="Q17" s="77">
        <v>0.93322807017543863</v>
      </c>
      <c r="R17" s="23">
        <f>Q17+Q18</f>
        <v>1.8730280701754385</v>
      </c>
      <c r="S17">
        <v>16</v>
      </c>
    </row>
    <row r="18" spans="1:19" x14ac:dyDescent="0.3">
      <c r="A18" s="4">
        <v>16</v>
      </c>
      <c r="B18" s="4">
        <v>106</v>
      </c>
      <c r="C18" s="4">
        <v>55</v>
      </c>
      <c r="D18" s="5">
        <v>43794</v>
      </c>
      <c r="E18" s="4">
        <v>410045489</v>
      </c>
      <c r="F18" s="4">
        <v>18265</v>
      </c>
      <c r="G18" s="58">
        <f t="shared" si="0"/>
        <v>24292.45</v>
      </c>
      <c r="H18" s="4">
        <v>24290</v>
      </c>
      <c r="I18" s="4">
        <v>129310</v>
      </c>
      <c r="J18" s="6">
        <f t="shared" si="1"/>
        <v>153600</v>
      </c>
      <c r="K18" s="37">
        <v>150000</v>
      </c>
      <c r="L18" s="7">
        <f t="shared" si="2"/>
        <v>1.024</v>
      </c>
      <c r="M18" s="3" t="s">
        <v>22</v>
      </c>
      <c r="N18" s="2">
        <v>1.0161560693641618</v>
      </c>
      <c r="O18" s="36"/>
      <c r="Q18" s="77">
        <v>0.93979999999999997</v>
      </c>
      <c r="R18" s="77">
        <f>R17/2</f>
        <v>0.93651403508771924</v>
      </c>
      <c r="S18">
        <v>17</v>
      </c>
    </row>
    <row r="19" spans="1:19" x14ac:dyDescent="0.3">
      <c r="A19" s="4">
        <v>17</v>
      </c>
      <c r="B19" s="4">
        <v>106</v>
      </c>
      <c r="C19" s="4">
        <v>50</v>
      </c>
      <c r="D19" s="5">
        <v>43794</v>
      </c>
      <c r="E19" s="4">
        <v>410055336</v>
      </c>
      <c r="F19" s="4">
        <v>22070</v>
      </c>
      <c r="G19" s="58">
        <f t="shared" si="0"/>
        <v>29353.100000000002</v>
      </c>
      <c r="H19" s="4">
        <v>29355</v>
      </c>
      <c r="I19" s="4">
        <v>97755</v>
      </c>
      <c r="J19" s="6">
        <f t="shared" si="1"/>
        <v>127110</v>
      </c>
      <c r="K19" s="37">
        <v>168000</v>
      </c>
      <c r="L19" s="7">
        <f t="shared" si="2"/>
        <v>0.75660714285714281</v>
      </c>
      <c r="M19" s="3" t="s">
        <v>23</v>
      </c>
      <c r="N19" s="14">
        <v>1.024</v>
      </c>
      <c r="O19" s="36"/>
      <c r="Q19" s="23">
        <v>0.93995348837209303</v>
      </c>
      <c r="S19">
        <v>18</v>
      </c>
    </row>
    <row r="20" spans="1:19" x14ac:dyDescent="0.3">
      <c r="A20" s="4">
        <v>18</v>
      </c>
      <c r="B20" s="4">
        <v>106</v>
      </c>
      <c r="C20" s="4">
        <v>57</v>
      </c>
      <c r="D20" s="5">
        <v>43794</v>
      </c>
      <c r="E20" s="4">
        <v>410166481</v>
      </c>
      <c r="F20" s="4">
        <v>60000</v>
      </c>
      <c r="G20" s="58">
        <f t="shared" si="0"/>
        <v>79800</v>
      </c>
      <c r="H20" s="4">
        <v>79800</v>
      </c>
      <c r="I20" s="4">
        <v>186170</v>
      </c>
      <c r="J20" s="6">
        <f t="shared" si="1"/>
        <v>265970</v>
      </c>
      <c r="K20" s="37">
        <v>285000</v>
      </c>
      <c r="L20" s="7">
        <f t="shared" si="2"/>
        <v>0.93322807017543863</v>
      </c>
      <c r="M20" s="3" t="s">
        <v>24</v>
      </c>
      <c r="N20" s="14">
        <v>1.0409615384615385</v>
      </c>
      <c r="O20" s="36"/>
      <c r="Q20" s="23">
        <v>0.94267774343122102</v>
      </c>
      <c r="S20">
        <v>19</v>
      </c>
    </row>
    <row r="21" spans="1:19" ht="24" x14ac:dyDescent="0.3">
      <c r="A21" s="10">
        <v>19</v>
      </c>
      <c r="B21" s="10">
        <v>106</v>
      </c>
      <c r="C21" s="10">
        <v>58</v>
      </c>
      <c r="D21" s="11">
        <v>43801</v>
      </c>
      <c r="E21" s="10">
        <v>410049816</v>
      </c>
      <c r="F21" s="10">
        <v>24640</v>
      </c>
      <c r="G21" s="59">
        <f t="shared" si="0"/>
        <v>32771.200000000004</v>
      </c>
      <c r="H21" s="10">
        <v>32770</v>
      </c>
      <c r="I21" s="10">
        <v>66710</v>
      </c>
      <c r="J21" s="12">
        <f t="shared" si="1"/>
        <v>99480</v>
      </c>
      <c r="K21" s="39">
        <v>80000</v>
      </c>
      <c r="L21" s="13">
        <f t="shared" si="2"/>
        <v>1.2435</v>
      </c>
      <c r="M21" s="9" t="s">
        <v>30</v>
      </c>
      <c r="N21" s="33">
        <v>1.0473846153846154</v>
      </c>
      <c r="O21" s="36"/>
      <c r="Q21" s="23">
        <v>0.94893129770992368</v>
      </c>
      <c r="S21">
        <v>20</v>
      </c>
    </row>
    <row r="22" spans="1:19" x14ac:dyDescent="0.3">
      <c r="A22" s="4">
        <v>20</v>
      </c>
      <c r="B22" s="4">
        <v>106</v>
      </c>
      <c r="C22" s="4">
        <v>73</v>
      </c>
      <c r="D22" s="5">
        <v>43812</v>
      </c>
      <c r="E22" s="4">
        <v>410044032</v>
      </c>
      <c r="F22" s="4">
        <v>17160</v>
      </c>
      <c r="G22" s="58">
        <f t="shared" si="0"/>
        <v>22822.800000000003</v>
      </c>
      <c r="H22" s="4">
        <v>22825</v>
      </c>
      <c r="I22" s="4">
        <v>36410</v>
      </c>
      <c r="J22" s="6">
        <f t="shared" si="1"/>
        <v>59235</v>
      </c>
      <c r="K22" s="37">
        <v>80000</v>
      </c>
      <c r="L22" s="7">
        <f t="shared" si="2"/>
        <v>0.74043749999999997</v>
      </c>
      <c r="M22" s="3" t="s">
        <v>25</v>
      </c>
      <c r="N22" s="2">
        <v>1.05522</v>
      </c>
      <c r="O22" s="36"/>
      <c r="Q22" s="23">
        <v>0.95548648648648649</v>
      </c>
      <c r="S22">
        <v>21</v>
      </c>
    </row>
    <row r="23" spans="1:19" x14ac:dyDescent="0.3">
      <c r="A23" s="4">
        <v>21</v>
      </c>
      <c r="B23" s="4">
        <v>106</v>
      </c>
      <c r="C23" s="4">
        <v>140</v>
      </c>
      <c r="D23" s="5">
        <v>43816</v>
      </c>
      <c r="E23" s="4">
        <v>410047058</v>
      </c>
      <c r="F23" s="4">
        <v>14000</v>
      </c>
      <c r="G23" s="58">
        <f t="shared" si="0"/>
        <v>18620</v>
      </c>
      <c r="H23" s="4">
        <v>18620</v>
      </c>
      <c r="I23" s="4">
        <v>66295</v>
      </c>
      <c r="J23" s="6">
        <f t="shared" si="1"/>
        <v>84915</v>
      </c>
      <c r="K23" s="21">
        <v>100000</v>
      </c>
      <c r="L23" s="7">
        <f t="shared" si="2"/>
        <v>0.84914999999999996</v>
      </c>
      <c r="M23" s="18" t="s">
        <v>34</v>
      </c>
      <c r="N23" s="2">
        <v>1.0592903225806451</v>
      </c>
      <c r="O23" s="36"/>
      <c r="Q23" s="23">
        <v>0.98401785714285717</v>
      </c>
      <c r="S23">
        <v>22</v>
      </c>
    </row>
    <row r="24" spans="1:19" x14ac:dyDescent="0.3">
      <c r="A24" s="4">
        <v>22</v>
      </c>
      <c r="B24" s="4">
        <v>106</v>
      </c>
      <c r="C24" s="4">
        <v>80</v>
      </c>
      <c r="D24" s="5">
        <v>43816</v>
      </c>
      <c r="E24" s="4">
        <v>410135798</v>
      </c>
      <c r="F24" s="4">
        <v>30000</v>
      </c>
      <c r="G24" s="58">
        <f t="shared" si="0"/>
        <v>39900</v>
      </c>
      <c r="H24" s="4">
        <v>39900</v>
      </c>
      <c r="I24" s="4">
        <v>154475</v>
      </c>
      <c r="J24" s="6">
        <f t="shared" si="1"/>
        <v>194375</v>
      </c>
      <c r="K24" s="37">
        <v>215000</v>
      </c>
      <c r="L24" s="7">
        <f t="shared" si="2"/>
        <v>0.90406976744186052</v>
      </c>
      <c r="M24" s="3" t="s">
        <v>26</v>
      </c>
      <c r="N24" s="56">
        <v>1.2435</v>
      </c>
      <c r="O24" s="36"/>
      <c r="Q24" s="23">
        <v>1.0043236074270556</v>
      </c>
      <c r="S24">
        <v>23</v>
      </c>
    </row>
    <row r="25" spans="1:19" x14ac:dyDescent="0.3">
      <c r="A25" s="4">
        <v>23</v>
      </c>
      <c r="B25" s="4">
        <v>106</v>
      </c>
      <c r="C25" s="4">
        <v>95</v>
      </c>
      <c r="D25" s="5">
        <v>43817</v>
      </c>
      <c r="E25" s="4">
        <v>410053600</v>
      </c>
      <c r="F25" s="4">
        <v>13250</v>
      </c>
      <c r="G25" s="58">
        <f t="shared" si="0"/>
        <v>17622.5</v>
      </c>
      <c r="H25" s="4">
        <v>17625</v>
      </c>
      <c r="I25" s="4">
        <v>184465</v>
      </c>
      <c r="J25" s="6">
        <f t="shared" si="1"/>
        <v>202090</v>
      </c>
      <c r="K25" s="37">
        <v>215000</v>
      </c>
      <c r="L25" s="7">
        <f t="shared" si="2"/>
        <v>0.93995348837209303</v>
      </c>
      <c r="M25" s="3" t="s">
        <v>27</v>
      </c>
      <c r="N25" s="2">
        <v>2.0276470588235296</v>
      </c>
      <c r="O25" s="36"/>
      <c r="Q25" s="23">
        <v>1.0161560693641618</v>
      </c>
      <c r="S25">
        <v>24</v>
      </c>
    </row>
    <row r="26" spans="1:19" x14ac:dyDescent="0.3">
      <c r="A26" s="4">
        <v>24</v>
      </c>
      <c r="B26" s="4">
        <v>106</v>
      </c>
      <c r="C26" s="4">
        <v>90</v>
      </c>
      <c r="D26" s="5">
        <v>43826</v>
      </c>
      <c r="E26" s="4">
        <v>410048968</v>
      </c>
      <c r="F26" s="4">
        <v>18415</v>
      </c>
      <c r="G26" s="58">
        <f t="shared" si="0"/>
        <v>24491.95</v>
      </c>
      <c r="H26" s="4">
        <v>24490</v>
      </c>
      <c r="I26" s="4">
        <v>29640</v>
      </c>
      <c r="J26" s="6">
        <f t="shared" si="1"/>
        <v>54130</v>
      </c>
      <c r="K26" s="37">
        <v>52000</v>
      </c>
      <c r="L26" s="7">
        <f t="shared" si="2"/>
        <v>1.0409615384615385</v>
      </c>
      <c r="M26" s="3" t="s">
        <v>28</v>
      </c>
      <c r="N26" s="14">
        <v>2.0357142857142856</v>
      </c>
      <c r="O26" s="36"/>
      <c r="Q26" s="23">
        <v>1.024</v>
      </c>
      <c r="S26">
        <v>25</v>
      </c>
    </row>
    <row r="27" spans="1:19" x14ac:dyDescent="0.3">
      <c r="A27" s="28"/>
      <c r="B27" s="28"/>
      <c r="C27" s="28"/>
      <c r="D27" s="29"/>
      <c r="E27" s="28"/>
      <c r="F27" s="28"/>
      <c r="G27" s="28"/>
      <c r="H27" s="28"/>
      <c r="I27" s="28"/>
      <c r="J27" s="30"/>
      <c r="K27" s="30"/>
      <c r="L27" s="72">
        <f>SUM(L3:L26)</f>
        <v>24.384987668448808</v>
      </c>
      <c r="M27" s="48">
        <f>L27/24</f>
        <v>1.0160411528520337</v>
      </c>
      <c r="N27" s="49" t="s">
        <v>29</v>
      </c>
      <c r="O27" t="s">
        <v>51</v>
      </c>
      <c r="P27" s="31"/>
      <c r="Q27" s="23">
        <v>1.031360201511335</v>
      </c>
      <c r="S27">
        <v>26</v>
      </c>
    </row>
    <row r="28" spans="1:19" x14ac:dyDescent="0.3">
      <c r="A28" s="28"/>
      <c r="B28" s="28"/>
      <c r="C28" s="28"/>
      <c r="D28" s="29"/>
      <c r="E28" s="28"/>
      <c r="F28" s="28"/>
      <c r="G28" s="28"/>
      <c r="H28" s="28"/>
      <c r="I28" s="73">
        <v>2438.5</v>
      </c>
      <c r="J28" s="30"/>
      <c r="K28" s="30"/>
      <c r="P28" s="31"/>
      <c r="Q28" s="23">
        <v>1.0409615384615385</v>
      </c>
      <c r="S28">
        <v>27</v>
      </c>
    </row>
    <row r="29" spans="1:19" x14ac:dyDescent="0.3">
      <c r="I29" s="74">
        <v>791.56</v>
      </c>
      <c r="J29" s="75">
        <f>I28+I29</f>
        <v>3230.06</v>
      </c>
      <c r="K29" s="75">
        <f>J29/33</f>
        <v>97.880606060606056</v>
      </c>
      <c r="L29" s="76" t="s">
        <v>53</v>
      </c>
      <c r="Q29" s="23">
        <v>1.0473846153846154</v>
      </c>
      <c r="S29">
        <v>28</v>
      </c>
    </row>
    <row r="30" spans="1:19" x14ac:dyDescent="0.3">
      <c r="K30" s="81" t="s">
        <v>54</v>
      </c>
      <c r="L30" s="81"/>
      <c r="Q30" s="23">
        <v>1.05522</v>
      </c>
      <c r="S30">
        <v>29</v>
      </c>
    </row>
    <row r="31" spans="1:19" x14ac:dyDescent="0.3">
      <c r="B31" t="s">
        <v>35</v>
      </c>
      <c r="Q31" s="23">
        <v>1.0592903225806451</v>
      </c>
      <c r="S31">
        <v>30</v>
      </c>
    </row>
    <row r="32" spans="1:19" x14ac:dyDescent="0.3">
      <c r="A32" s="16" t="s">
        <v>8</v>
      </c>
      <c r="B32" s="16" t="s">
        <v>0</v>
      </c>
      <c r="C32" s="16" t="s">
        <v>1</v>
      </c>
      <c r="D32" s="16" t="s">
        <v>2</v>
      </c>
      <c r="E32" s="16" t="s">
        <v>3</v>
      </c>
      <c r="F32" s="16" t="s">
        <v>48</v>
      </c>
      <c r="G32" s="57">
        <v>0.33</v>
      </c>
      <c r="H32" s="57" t="s">
        <v>50</v>
      </c>
      <c r="I32" s="16" t="s">
        <v>49</v>
      </c>
      <c r="J32" s="16" t="s">
        <v>4</v>
      </c>
      <c r="K32" s="16" t="s">
        <v>5</v>
      </c>
      <c r="L32" s="16" t="s">
        <v>6</v>
      </c>
      <c r="M32" s="16" t="s">
        <v>9</v>
      </c>
      <c r="N32" s="16" t="s">
        <v>6</v>
      </c>
      <c r="Q32" s="23">
        <v>1.2435</v>
      </c>
      <c r="S32">
        <v>31</v>
      </c>
    </row>
    <row r="33" spans="1:19" x14ac:dyDescent="0.3">
      <c r="A33">
        <v>1</v>
      </c>
      <c r="B33">
        <v>106</v>
      </c>
      <c r="C33">
        <v>130</v>
      </c>
      <c r="D33">
        <v>43854</v>
      </c>
      <c r="E33">
        <v>410058718</v>
      </c>
      <c r="F33">
        <v>31400</v>
      </c>
      <c r="G33" s="64">
        <f>F33*1.33</f>
        <v>41762</v>
      </c>
      <c r="H33">
        <v>41760</v>
      </c>
      <c r="I33">
        <v>147555</v>
      </c>
      <c r="J33">
        <f>H33+I33</f>
        <v>189315</v>
      </c>
      <c r="K33" s="63">
        <v>188500</v>
      </c>
      <c r="L33" s="23">
        <f>J33/K33</f>
        <v>1.0043236074270556</v>
      </c>
      <c r="M33" s="3" t="s">
        <v>42</v>
      </c>
      <c r="N33" s="2">
        <v>0.70980468750000003</v>
      </c>
      <c r="Q33" s="23">
        <v>2.0276470588235296</v>
      </c>
      <c r="S33">
        <v>32</v>
      </c>
    </row>
    <row r="34" spans="1:19" x14ac:dyDescent="0.3">
      <c r="A34" s="3">
        <v>2</v>
      </c>
      <c r="B34" s="3">
        <v>106</v>
      </c>
      <c r="C34" s="3">
        <v>142</v>
      </c>
      <c r="D34" s="3">
        <v>43858</v>
      </c>
      <c r="E34" s="3">
        <v>410044369</v>
      </c>
      <c r="F34" s="3">
        <v>13870</v>
      </c>
      <c r="G34" s="65">
        <f t="shared" ref="G34:G41" si="3">F34*1.33</f>
        <v>18447.100000000002</v>
      </c>
      <c r="H34" s="3">
        <v>18450</v>
      </c>
      <c r="I34" s="3">
        <v>72405</v>
      </c>
      <c r="J34" s="3">
        <f t="shared" ref="J34:J41" si="4">H34+I34</f>
        <v>90855</v>
      </c>
      <c r="K34" s="66">
        <v>128000</v>
      </c>
      <c r="L34" s="2">
        <f t="shared" ref="L34:L41" si="5">J34/K34</f>
        <v>0.70980468750000003</v>
      </c>
      <c r="M34" s="3" t="s">
        <v>36</v>
      </c>
      <c r="N34" s="2">
        <v>0.72399999999999998</v>
      </c>
      <c r="Q34" s="23">
        <v>2.0357142857142856</v>
      </c>
      <c r="S34">
        <v>33</v>
      </c>
    </row>
    <row r="35" spans="1:19" x14ac:dyDescent="0.3">
      <c r="A35" s="3">
        <v>3</v>
      </c>
      <c r="B35" s="3">
        <v>106</v>
      </c>
      <c r="C35" s="3">
        <v>167</v>
      </c>
      <c r="D35" s="3">
        <v>43875</v>
      </c>
      <c r="E35" s="3">
        <v>410057355</v>
      </c>
      <c r="F35" s="3">
        <v>21625</v>
      </c>
      <c r="G35" s="65">
        <f t="shared" si="3"/>
        <v>28761.25</v>
      </c>
      <c r="H35" s="3">
        <v>28760</v>
      </c>
      <c r="I35" s="3">
        <v>92045</v>
      </c>
      <c r="J35" s="3">
        <f t="shared" si="4"/>
        <v>120805</v>
      </c>
      <c r="K35" s="66">
        <v>143000</v>
      </c>
      <c r="L35" s="2">
        <f t="shared" si="5"/>
        <v>0.8447902097902098</v>
      </c>
      <c r="M35" s="3" t="s">
        <v>37</v>
      </c>
      <c r="N35" s="2">
        <v>0.83552941176470585</v>
      </c>
    </row>
    <row r="36" spans="1:19" x14ac:dyDescent="0.3">
      <c r="A36" s="3">
        <v>4</v>
      </c>
      <c r="B36" s="3">
        <v>106</v>
      </c>
      <c r="C36" s="3">
        <v>197</v>
      </c>
      <c r="D36" s="3">
        <v>43892</v>
      </c>
      <c r="E36" s="3">
        <v>410177092</v>
      </c>
      <c r="F36" s="3">
        <v>30000</v>
      </c>
      <c r="G36" s="65">
        <f t="shared" si="3"/>
        <v>39900</v>
      </c>
      <c r="H36" s="3">
        <v>39900</v>
      </c>
      <c r="I36" s="3">
        <v>136865</v>
      </c>
      <c r="J36" s="3">
        <f t="shared" si="4"/>
        <v>176765</v>
      </c>
      <c r="K36" s="66">
        <v>185000</v>
      </c>
      <c r="L36" s="2">
        <f t="shared" si="5"/>
        <v>0.95548648648648649</v>
      </c>
      <c r="M36" s="3" t="s">
        <v>43</v>
      </c>
      <c r="N36" s="33">
        <v>0.8447902097902098</v>
      </c>
      <c r="Q36" s="82" t="s">
        <v>55</v>
      </c>
      <c r="R36" s="82"/>
      <c r="S36" s="82"/>
    </row>
    <row r="37" spans="1:19" x14ac:dyDescent="0.3">
      <c r="A37" s="71">
        <v>5</v>
      </c>
      <c r="B37" s="3">
        <v>106</v>
      </c>
      <c r="C37" s="3">
        <v>198</v>
      </c>
      <c r="D37" s="3">
        <v>43892</v>
      </c>
      <c r="E37" s="3">
        <v>410045535</v>
      </c>
      <c r="F37" s="3">
        <v>18330</v>
      </c>
      <c r="G37" s="65">
        <f t="shared" si="3"/>
        <v>24378.9</v>
      </c>
      <c r="H37" s="3">
        <v>24380</v>
      </c>
      <c r="I37" s="3">
        <v>108360</v>
      </c>
      <c r="J37" s="3">
        <f t="shared" si="4"/>
        <v>132740</v>
      </c>
      <c r="K37" s="67">
        <v>153000</v>
      </c>
      <c r="L37" s="2">
        <f t="shared" si="5"/>
        <v>0.86758169934640528</v>
      </c>
      <c r="M37" s="3" t="s">
        <v>44</v>
      </c>
      <c r="N37" s="20">
        <v>0.86758169934640528</v>
      </c>
      <c r="O37" s="62" t="s">
        <v>47</v>
      </c>
    </row>
    <row r="38" spans="1:19" x14ac:dyDescent="0.3">
      <c r="A38" s="3">
        <v>6</v>
      </c>
      <c r="B38" s="3">
        <v>106</v>
      </c>
      <c r="C38" s="3">
        <v>215</v>
      </c>
      <c r="D38" s="3">
        <v>43902</v>
      </c>
      <c r="E38" s="3">
        <v>410058483</v>
      </c>
      <c r="F38" s="3">
        <v>23650</v>
      </c>
      <c r="G38" s="65">
        <f t="shared" si="3"/>
        <v>31454.5</v>
      </c>
      <c r="H38" s="3">
        <v>31455</v>
      </c>
      <c r="I38" s="3">
        <v>113345</v>
      </c>
      <c r="J38" s="3">
        <f t="shared" si="4"/>
        <v>144800</v>
      </c>
      <c r="K38" s="66">
        <v>200000</v>
      </c>
      <c r="L38" s="2">
        <f t="shared" si="5"/>
        <v>0.72399999999999998</v>
      </c>
      <c r="M38" s="3" t="s">
        <v>38</v>
      </c>
      <c r="N38" s="2">
        <v>0.94267774343122102</v>
      </c>
    </row>
    <row r="39" spans="1:19" x14ac:dyDescent="0.3">
      <c r="A39" s="3">
        <v>7</v>
      </c>
      <c r="B39" s="3">
        <v>106</v>
      </c>
      <c r="C39" s="3">
        <v>216</v>
      </c>
      <c r="D39" s="3">
        <v>43895</v>
      </c>
      <c r="E39" s="3">
        <v>410058785</v>
      </c>
      <c r="F39" s="3">
        <v>26130</v>
      </c>
      <c r="G39" s="65">
        <f t="shared" si="3"/>
        <v>34752.9</v>
      </c>
      <c r="H39" s="3">
        <v>34755</v>
      </c>
      <c r="I39" s="3">
        <v>36265</v>
      </c>
      <c r="J39" s="3">
        <f t="shared" si="4"/>
        <v>71020</v>
      </c>
      <c r="K39" s="67">
        <v>85000</v>
      </c>
      <c r="L39" s="2">
        <f t="shared" si="5"/>
        <v>0.83552941176470585</v>
      </c>
      <c r="M39" s="3" t="s">
        <v>39</v>
      </c>
      <c r="N39" s="2">
        <v>0.95548648648648649</v>
      </c>
    </row>
    <row r="40" spans="1:19" x14ac:dyDescent="0.3">
      <c r="A40" s="3">
        <v>8</v>
      </c>
      <c r="B40" s="3">
        <v>106</v>
      </c>
      <c r="C40" s="3">
        <v>227</v>
      </c>
      <c r="D40" s="3">
        <v>43906</v>
      </c>
      <c r="E40" s="3">
        <v>410141550</v>
      </c>
      <c r="F40" s="3">
        <v>55000</v>
      </c>
      <c r="G40" s="65">
        <f t="shared" si="3"/>
        <v>73150</v>
      </c>
      <c r="H40" s="3">
        <v>73150</v>
      </c>
      <c r="I40" s="3">
        <v>213465</v>
      </c>
      <c r="J40" s="3">
        <f t="shared" si="4"/>
        <v>286615</v>
      </c>
      <c r="K40" s="66">
        <v>277900</v>
      </c>
      <c r="L40" s="2">
        <f t="shared" si="5"/>
        <v>1.031360201511335</v>
      </c>
      <c r="M40" s="3" t="s">
        <v>40</v>
      </c>
      <c r="N40" s="2">
        <v>1.0043236074270556</v>
      </c>
    </row>
    <row r="41" spans="1:19" x14ac:dyDescent="0.3">
      <c r="A41" s="3">
        <v>9</v>
      </c>
      <c r="B41" s="3">
        <v>106</v>
      </c>
      <c r="C41" s="3">
        <v>228</v>
      </c>
      <c r="D41" s="3">
        <v>43906</v>
      </c>
      <c r="E41" s="3">
        <v>410174209</v>
      </c>
      <c r="F41" s="3">
        <v>65000</v>
      </c>
      <c r="G41" s="65">
        <f t="shared" si="3"/>
        <v>86450</v>
      </c>
      <c r="H41" s="3">
        <v>86450</v>
      </c>
      <c r="I41" s="3">
        <v>157515</v>
      </c>
      <c r="J41" s="3">
        <f t="shared" si="4"/>
        <v>243965</v>
      </c>
      <c r="K41" s="66">
        <v>258800</v>
      </c>
      <c r="L41" s="2">
        <f t="shared" si="5"/>
        <v>0.94267774343122102</v>
      </c>
      <c r="M41" s="3" t="s">
        <v>41</v>
      </c>
      <c r="N41" s="2">
        <v>1.031360201511335</v>
      </c>
    </row>
    <row r="42" spans="1:19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60">
        <f>SUM(L33:L41)</f>
        <v>7.9155540472574195</v>
      </c>
      <c r="M42" s="68">
        <f>L42/9</f>
        <v>0.87950600525082434</v>
      </c>
      <c r="N42" s="69" t="s">
        <v>29</v>
      </c>
      <c r="O42" t="s">
        <v>52</v>
      </c>
    </row>
  </sheetData>
  <sortState xmlns:xlrd2="http://schemas.microsoft.com/office/spreadsheetml/2017/richdata2" ref="Q2:Q33">
    <sortCondition ref="Q2"/>
  </sortState>
  <mergeCells count="3">
    <mergeCell ref="A1:J1"/>
    <mergeCell ref="K30:L30"/>
    <mergeCell ref="Q36:S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 res sales</vt:lpstr>
      <vt:lpstr>+33% to land only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Sandberg</dc:creator>
  <cp:lastModifiedBy>Joe</cp:lastModifiedBy>
  <cp:lastPrinted>2020-04-27T16:11:44Z</cp:lastPrinted>
  <dcterms:created xsi:type="dcterms:W3CDTF">2020-04-20T16:02:20Z</dcterms:created>
  <dcterms:modified xsi:type="dcterms:W3CDTF">2020-04-28T14:11:23Z</dcterms:modified>
</cp:coreProperties>
</file>