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qualization\Equalization 2020\Exhibits\Miscellaneous\DODGE\"/>
    </mc:Choice>
  </mc:AlternateContent>
  <xr:revisionPtr revIDLastSave="0" documentId="8_{DAC2423E-77E4-4398-817F-98B32CA33F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urrent Version" sheetId="1" r:id="rId1"/>
    <sheet name="Parcel Count" sheetId="3" r:id="rId2"/>
    <sheet name="OLD" sheetId="2" state="hidden" r:id="rId3"/>
  </sheets>
  <definedNames>
    <definedName name="_xlnm._FilterDatabase" localSheetId="0" hidden="1">'Current Version'!$A$1:$X$64</definedName>
    <definedName name="_xlnm._FilterDatabase" localSheetId="1" hidden="1">'Parcel Count'!$A$1:$D$32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4" i="1" l="1"/>
  <c r="Y64" i="1"/>
  <c r="X62" i="1" l="1"/>
  <c r="X60" i="1"/>
  <c r="X58" i="1"/>
  <c r="X57" i="1"/>
  <c r="X56" i="1"/>
  <c r="X55" i="1"/>
  <c r="X54" i="1"/>
  <c r="X53" i="1"/>
  <c r="X52" i="1"/>
  <c r="X51" i="1"/>
  <c r="X50" i="1"/>
  <c r="X48" i="1"/>
  <c r="X47" i="1"/>
  <c r="X46" i="1"/>
  <c r="X45" i="1"/>
  <c r="X44" i="1"/>
  <c r="X42" i="1"/>
  <c r="X41" i="1"/>
  <c r="X40" i="1"/>
  <c r="X39" i="1"/>
  <c r="X37" i="1"/>
  <c r="X36" i="1"/>
  <c r="X35" i="1"/>
  <c r="X33" i="1"/>
  <c r="X31" i="1"/>
  <c r="X30" i="1"/>
  <c r="X9" i="1"/>
  <c r="X8" i="1"/>
  <c r="X6" i="1"/>
  <c r="X5" i="1"/>
  <c r="U62" i="1"/>
  <c r="U60" i="1"/>
  <c r="U52" i="1"/>
  <c r="U51" i="1"/>
  <c r="U50" i="1"/>
  <c r="U48" i="1"/>
  <c r="U47" i="1"/>
  <c r="U46" i="1"/>
  <c r="U45" i="1"/>
  <c r="U44" i="1"/>
  <c r="U42" i="1"/>
  <c r="U41" i="1"/>
  <c r="U40" i="1"/>
  <c r="U39" i="1"/>
  <c r="U37" i="1"/>
  <c r="U36" i="1"/>
  <c r="U35" i="1"/>
  <c r="U33" i="1"/>
  <c r="U31" i="1"/>
  <c r="U30" i="1"/>
  <c r="U9" i="1"/>
  <c r="U8" i="1"/>
  <c r="U6" i="1"/>
  <c r="U5" i="1"/>
  <c r="U53" i="1"/>
  <c r="U54" i="1"/>
  <c r="U55" i="1"/>
  <c r="U56" i="1"/>
  <c r="U57" i="1"/>
  <c r="U58" i="1"/>
  <c r="U63" i="1" l="1"/>
  <c r="C32" i="3"/>
  <c r="N22" i="1" l="1"/>
  <c r="Q36" i="1"/>
  <c r="P36" i="1"/>
  <c r="O36" i="1"/>
  <c r="T36" i="1" l="1"/>
  <c r="W36" i="1"/>
  <c r="R36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2" i="1"/>
  <c r="Q5" i="1" l="1"/>
  <c r="T5" i="1" s="1"/>
  <c r="Q6" i="1"/>
  <c r="Q8" i="1"/>
  <c r="Q9" i="1"/>
  <c r="Q30" i="1"/>
  <c r="Q31" i="1"/>
  <c r="Q33" i="1"/>
  <c r="Q35" i="1"/>
  <c r="Q37" i="1"/>
  <c r="Q39" i="1"/>
  <c r="Q40" i="1"/>
  <c r="Q41" i="1"/>
  <c r="Q42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60" i="1"/>
  <c r="Q62" i="1"/>
  <c r="P50" i="1"/>
  <c r="O50" i="1"/>
  <c r="P44" i="1"/>
  <c r="O44" i="1"/>
  <c r="P40" i="1"/>
  <c r="O40" i="1"/>
  <c r="P39" i="1"/>
  <c r="O39" i="1"/>
  <c r="P35" i="1"/>
  <c r="O35" i="1"/>
  <c r="P33" i="1"/>
  <c r="O33" i="1"/>
  <c r="P30" i="1"/>
  <c r="O30" i="1"/>
  <c r="P60" i="1"/>
  <c r="O60" i="1"/>
  <c r="P62" i="1"/>
  <c r="O62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48" i="1"/>
  <c r="O48" i="1"/>
  <c r="P47" i="1"/>
  <c r="O47" i="1"/>
  <c r="P46" i="1"/>
  <c r="O46" i="1"/>
  <c r="P45" i="1"/>
  <c r="O45" i="1"/>
  <c r="P42" i="1"/>
  <c r="O42" i="1"/>
  <c r="P41" i="1"/>
  <c r="O41" i="1"/>
  <c r="P37" i="1"/>
  <c r="O37" i="1"/>
  <c r="P31" i="1"/>
  <c r="O31" i="1"/>
  <c r="P9" i="1"/>
  <c r="O9" i="1"/>
  <c r="P8" i="1"/>
  <c r="O8" i="1"/>
  <c r="P6" i="1"/>
  <c r="O6" i="1"/>
  <c r="P5" i="1"/>
  <c r="O5" i="1"/>
  <c r="L63" i="1"/>
  <c r="T60" i="1" l="1"/>
  <c r="W60" i="1"/>
  <c r="W51" i="1"/>
  <c r="T51" i="1"/>
  <c r="T35" i="1"/>
  <c r="W35" i="1"/>
  <c r="W54" i="1"/>
  <c r="T54" i="1"/>
  <c r="W45" i="1"/>
  <c r="T45" i="1"/>
  <c r="T33" i="1"/>
  <c r="W33" i="1"/>
  <c r="W57" i="1"/>
  <c r="T57" i="1"/>
  <c r="W53" i="1"/>
  <c r="T53" i="1"/>
  <c r="W48" i="1"/>
  <c r="T48" i="1"/>
  <c r="W44" i="1"/>
  <c r="T44" i="1"/>
  <c r="W39" i="1"/>
  <c r="T39" i="1"/>
  <c r="T31" i="1"/>
  <c r="W31" i="1"/>
  <c r="T6" i="1"/>
  <c r="W6" i="1"/>
  <c r="W55" i="1"/>
  <c r="T55" i="1"/>
  <c r="W46" i="1"/>
  <c r="T46" i="1"/>
  <c r="T41" i="1"/>
  <c r="W41" i="1"/>
  <c r="T9" i="1"/>
  <c r="W9" i="1"/>
  <c r="T58" i="1"/>
  <c r="W58" i="1"/>
  <c r="W50" i="1"/>
  <c r="T50" i="1"/>
  <c r="W40" i="1"/>
  <c r="T40" i="1"/>
  <c r="T8" i="1"/>
  <c r="W8" i="1"/>
  <c r="T62" i="1"/>
  <c r="W62" i="1"/>
  <c r="T56" i="1"/>
  <c r="W56" i="1"/>
  <c r="W52" i="1"/>
  <c r="T52" i="1"/>
  <c r="W47" i="1"/>
  <c r="T47" i="1"/>
  <c r="T42" i="1"/>
  <c r="W42" i="1"/>
  <c r="W37" i="1"/>
  <c r="T37" i="1"/>
  <c r="W30" i="1"/>
  <c r="T30" i="1"/>
  <c r="R8" i="1"/>
  <c r="R41" i="1"/>
  <c r="R47" i="1"/>
  <c r="R51" i="1"/>
  <c r="R55" i="1"/>
  <c r="R57" i="1"/>
  <c r="R62" i="1"/>
  <c r="R30" i="1"/>
  <c r="R35" i="1"/>
  <c r="R40" i="1"/>
  <c r="R50" i="1"/>
  <c r="R5" i="1"/>
  <c r="R31" i="1"/>
  <c r="R45" i="1"/>
  <c r="R53" i="1"/>
  <c r="R6" i="1"/>
  <c r="R9" i="1"/>
  <c r="R37" i="1"/>
  <c r="R42" i="1"/>
  <c r="R46" i="1"/>
  <c r="R48" i="1"/>
  <c r="R52" i="1"/>
  <c r="R54" i="1"/>
  <c r="R56" i="1"/>
  <c r="R58" i="1"/>
  <c r="R60" i="1"/>
  <c r="R33" i="1"/>
  <c r="R39" i="1"/>
  <c r="R44" i="1"/>
  <c r="Q63" i="1"/>
  <c r="P63" i="1"/>
  <c r="P64" i="1" s="1"/>
  <c r="O63" i="1"/>
  <c r="O64" i="1" s="1"/>
  <c r="U64" i="1" l="1"/>
  <c r="X63" i="1"/>
  <c r="X64" i="1" s="1"/>
  <c r="W5" i="1"/>
</calcChain>
</file>

<file path=xl/sharedStrings.xml><?xml version="1.0" encoding="utf-8"?>
<sst xmlns="http://schemas.openxmlformats.org/spreadsheetml/2006/main" count="182" uniqueCount="58">
  <si>
    <t>91005 ORIGINAL TOWN</t>
  </si>
  <si>
    <t>91140 CHASES</t>
  </si>
  <si>
    <t>91155 CLOVERLY</t>
  </si>
  <si>
    <t>91202 DAVENPORT 3RD</t>
  </si>
  <si>
    <t>91325 EASTBORO</t>
  </si>
  <si>
    <t>91522 HAWTHORNE HEIGHTS PROPOSED 2ND</t>
  </si>
  <si>
    <t>91568 HOWARD WILLIAMS 5TH</t>
  </si>
  <si>
    <t>91580 JEFFERSON</t>
  </si>
  <si>
    <t>91627 KIRKLAND 1ST</t>
  </si>
  <si>
    <t>91705 MCCLARYS</t>
  </si>
  <si>
    <t>91778 NORTHSIDE</t>
  </si>
  <si>
    <t>91815 PARKSIDE</t>
  </si>
  <si>
    <t>91842 PIERCES ANNEX</t>
  </si>
  <si>
    <t>92015 WASHINGTON SUB</t>
  </si>
  <si>
    <t>92035 WEICHES</t>
  </si>
  <si>
    <t>92075 10-17-8</t>
  </si>
  <si>
    <t>92100 15-17-8</t>
  </si>
  <si>
    <t>92115 23-17-8</t>
  </si>
  <si>
    <t>[EMPTY]</t>
  </si>
  <si>
    <t>92062 YMCA CAMP SUB</t>
  </si>
  <si>
    <t>20185 ROADRAIL</t>
  </si>
  <si>
    <t>20172 PRAIRIE ACRES 2ND</t>
  </si>
  <si>
    <t>20190 ROADWAY</t>
  </si>
  <si>
    <t>91936 SHALIMAR 3RD</t>
  </si>
  <si>
    <t>91585 JENSENS</t>
  </si>
  <si>
    <t>91735 MIRAMAR LAKESIDE BUSINESS CNTR</t>
  </si>
  <si>
    <t>91259 DIERS 3RD</t>
  </si>
  <si>
    <t>91710 MEIERHENRY</t>
  </si>
  <si>
    <t>92080 11-17-8</t>
  </si>
  <si>
    <t>91757 MORNINGSIDE NORTH BUSINESS</t>
  </si>
  <si>
    <t>COMMERCIAL</t>
  </si>
  <si>
    <t>INDUSTRIAL</t>
  </si>
  <si>
    <t>2019 DWLG</t>
  </si>
  <si>
    <t>2019 LAND</t>
  </si>
  <si>
    <t>SUBD</t>
  </si>
  <si>
    <t>PID</t>
  </si>
  <si>
    <t>2019 IMPR</t>
  </si>
  <si>
    <t>2019 TOTAL</t>
  </si>
  <si>
    <t>SALE DATE</t>
  </si>
  <si>
    <t>SALE AMT</t>
  </si>
  <si>
    <t>CLASS</t>
  </si>
  <si>
    <t>CURR LAND</t>
  </si>
  <si>
    <t>CURR DWLG</t>
  </si>
  <si>
    <t>CURR IMPR</t>
  </si>
  <si>
    <t>CURR TOTAL</t>
  </si>
  <si>
    <t>RATIO</t>
  </si>
  <si>
    <t>OVR</t>
  </si>
  <si>
    <t>SALES</t>
  </si>
  <si>
    <t>ADJ</t>
  </si>
  <si>
    <t>NEW RATIO</t>
  </si>
  <si>
    <t>NEW TOTAL</t>
  </si>
  <si>
    <t>Subd</t>
  </si>
  <si>
    <t>Parcels Changed</t>
  </si>
  <si>
    <t>Parcels Not Chngd</t>
  </si>
  <si>
    <t>Adj</t>
  </si>
  <si>
    <t># SALES</t>
  </si>
  <si>
    <t># PARCELS ADJ</t>
  </si>
  <si>
    <t>LAND-ONLY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</si>
</sst>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/>
    <xf numFmtId="9" fontId="2" fillId="0" borderId="0" xfId="1" applyFont="1"/>
    <xf numFmtId="9" fontId="2" fillId="0" borderId="0" xfId="1" applyFont="1" applyAlignment="1">
      <alignment horizontal="right" vertical="center"/>
    </xf>
    <xf numFmtId="3" fontId="2" fillId="0" borderId="0" xfId="0" applyNumberFormat="1" applyFont="1"/>
    <xf numFmtId="0" fontId="5" fillId="0" borderId="0" xfId="0" applyFont="1" applyFill="1"/>
    <xf numFmtId="9" fontId="5" fillId="0" borderId="0" xfId="1" applyFont="1" applyFill="1"/>
    <xf numFmtId="3" fontId="5" fillId="0" borderId="0" xfId="0" applyNumberFormat="1" applyFont="1" applyFill="1"/>
    <xf numFmtId="3" fontId="2" fillId="0" borderId="1" xfId="0" applyNumberFormat="1" applyFont="1" applyBorder="1"/>
    <xf numFmtId="9" fontId="2" fillId="0" borderId="1" xfId="1" applyFont="1" applyBorder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5" fillId="0" borderId="0" xfId="0" applyNumberFormat="1" applyFont="1" applyFill="1"/>
    <xf numFmtId="0" fontId="3" fillId="0" borderId="0" xfId="0" applyFont="1"/>
    <xf numFmtId="0" fontId="2" fillId="4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right" vertical="center"/>
    </xf>
    <xf numFmtId="9" fontId="2" fillId="0" borderId="2" xfId="1" applyFont="1" applyFill="1" applyBorder="1"/>
    <xf numFmtId="0" fontId="2" fillId="0" borderId="2" xfId="0" applyFont="1" applyFill="1" applyBorder="1"/>
    <xf numFmtId="9" fontId="2" fillId="0" borderId="2" xfId="1" applyFont="1" applyFill="1" applyBorder="1" applyAlignment="1">
      <alignment vertical="center"/>
    </xf>
    <xf numFmtId="3" fontId="2" fillId="0" borderId="2" xfId="0" applyNumberFormat="1" applyFont="1" applyFill="1" applyBorder="1"/>
    <xf numFmtId="9" fontId="5" fillId="0" borderId="2" xfId="1" applyFont="1" applyFill="1" applyBorder="1"/>
    <xf numFmtId="0" fontId="5" fillId="0" borderId="2" xfId="0" applyFont="1" applyFill="1" applyBorder="1"/>
    <xf numFmtId="3" fontId="5" fillId="0" borderId="2" xfId="0" applyNumberFormat="1" applyFont="1" applyFill="1" applyBorder="1"/>
    <xf numFmtId="9" fontId="6" fillId="0" borderId="2" xfId="1" applyFont="1" applyFill="1" applyBorder="1"/>
    <xf numFmtId="3" fontId="6" fillId="0" borderId="2" xfId="0" applyNumberFormat="1" applyFont="1" applyFill="1" applyBorder="1"/>
    <xf numFmtId="0" fontId="2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right" vertical="center"/>
    </xf>
    <xf numFmtId="14" fontId="2" fillId="3" borderId="2" xfId="0" applyNumberFormat="1" applyFont="1" applyFill="1" applyBorder="1" applyAlignment="1">
      <alignment horizontal="right" vertical="center"/>
    </xf>
    <xf numFmtId="9" fontId="2" fillId="3" borderId="2" xfId="1" applyFont="1" applyFill="1" applyBorder="1"/>
    <xf numFmtId="3" fontId="2" fillId="3" borderId="2" xfId="0" applyNumberFormat="1" applyFont="1" applyFill="1" applyBorder="1"/>
    <xf numFmtId="9" fontId="2" fillId="3" borderId="2" xfId="1" applyFont="1" applyFill="1" applyBorder="1" applyAlignment="1">
      <alignment vertical="center"/>
    </xf>
    <xf numFmtId="9" fontId="5" fillId="3" borderId="2" xfId="1" applyFont="1" applyFill="1" applyBorder="1"/>
    <xf numFmtId="3" fontId="5" fillId="3" borderId="2" xfId="0" applyNumberFormat="1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3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G66"/>
  <sheetViews>
    <sheetView tabSelected="1" zoomScale="90" zoomScaleNormal="9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Y8" sqref="Y8"/>
    </sheetView>
  </sheetViews>
  <sheetFormatPr defaultColWidth="9.109375" defaultRowHeight="13.8" x14ac:dyDescent="0.3"/>
  <cols>
    <col min="1" max="1" width="10" style="14" bestFit="1" customWidth="1"/>
    <col min="2" max="2" width="43.5546875" style="1" bestFit="1" customWidth="1"/>
    <col min="3" max="3" width="13.5546875" style="1" bestFit="1" customWidth="1"/>
    <col min="4" max="4" width="12.5546875" style="1" hidden="1" customWidth="1"/>
    <col min="5" max="5" width="13.33203125" style="1" hidden="1" customWidth="1"/>
    <col min="6" max="6" width="12.44140625" style="1" hidden="1" customWidth="1"/>
    <col min="7" max="7" width="13.33203125" style="1" hidden="1" customWidth="1"/>
    <col min="8" max="8" width="13.44140625" style="1" bestFit="1" customWidth="1"/>
    <col min="9" max="9" width="14.109375" style="1" hidden="1" customWidth="1"/>
    <col min="10" max="10" width="13.33203125" style="1" bestFit="1" customWidth="1"/>
    <col min="11" max="11" width="14.109375" style="1" bestFit="1" customWidth="1"/>
    <col min="12" max="12" width="12" style="1" bestFit="1" customWidth="1"/>
    <col min="13" max="13" width="12.44140625" style="1" bestFit="1" customWidth="1"/>
    <col min="14" max="14" width="9.109375" style="3"/>
    <col min="15" max="15" width="9.88671875" style="3" hidden="1" customWidth="1"/>
    <col min="16" max="17" width="9.88671875" style="3" bestFit="1" customWidth="1"/>
    <col min="18" max="19" width="9.109375" style="3"/>
    <col min="20" max="21" width="10.5546875" style="3" bestFit="1" customWidth="1"/>
    <col min="22" max="22" width="9.109375" style="7"/>
    <col min="23" max="23" width="10.44140625" style="7" bestFit="1" customWidth="1"/>
    <col min="24" max="24" width="10.5546875" style="7" bestFit="1" customWidth="1"/>
    <col min="25" max="16384" width="9.109375" style="3"/>
  </cols>
  <sheetData>
    <row r="1" spans="1:787" ht="27.6" x14ac:dyDescent="0.3">
      <c r="A1" s="43" t="s">
        <v>35</v>
      </c>
      <c r="B1" s="43" t="s">
        <v>34</v>
      </c>
      <c r="C1" s="43" t="s">
        <v>40</v>
      </c>
      <c r="D1" s="43" t="s">
        <v>33</v>
      </c>
      <c r="E1" s="43" t="s">
        <v>32</v>
      </c>
      <c r="F1" s="43" t="s">
        <v>36</v>
      </c>
      <c r="G1" s="43" t="s">
        <v>37</v>
      </c>
      <c r="H1" s="43" t="s">
        <v>41</v>
      </c>
      <c r="I1" s="43" t="s">
        <v>42</v>
      </c>
      <c r="J1" s="43" t="s">
        <v>43</v>
      </c>
      <c r="K1" s="43" t="s">
        <v>44</v>
      </c>
      <c r="L1" s="43" t="s">
        <v>39</v>
      </c>
      <c r="M1" s="43" t="s">
        <v>38</v>
      </c>
      <c r="N1" s="43" t="s">
        <v>45</v>
      </c>
      <c r="O1" s="44">
        <v>2019</v>
      </c>
      <c r="P1" s="44" t="s">
        <v>46</v>
      </c>
      <c r="Q1" s="44" t="s">
        <v>47</v>
      </c>
      <c r="R1" s="44" t="s">
        <v>45</v>
      </c>
      <c r="S1" s="44" t="s">
        <v>48</v>
      </c>
      <c r="T1" s="44" t="s">
        <v>49</v>
      </c>
      <c r="U1" s="44" t="s">
        <v>50</v>
      </c>
      <c r="V1" s="45" t="s">
        <v>48</v>
      </c>
      <c r="W1" s="45" t="s">
        <v>49</v>
      </c>
      <c r="X1" s="45" t="s">
        <v>50</v>
      </c>
      <c r="Y1" s="46" t="s">
        <v>55</v>
      </c>
      <c r="Z1" s="46" t="s">
        <v>56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</row>
    <row r="2" spans="1:787" ht="15" customHeight="1" x14ac:dyDescent="0.3">
      <c r="A2" s="19">
        <v>270140082</v>
      </c>
      <c r="B2" s="20" t="s">
        <v>18</v>
      </c>
      <c r="C2" s="21" t="s">
        <v>30</v>
      </c>
      <c r="D2" s="22">
        <v>238700</v>
      </c>
      <c r="E2" s="22">
        <v>0</v>
      </c>
      <c r="F2" s="22">
        <v>446201</v>
      </c>
      <c r="G2" s="22">
        <v>684901</v>
      </c>
      <c r="H2" s="22">
        <v>238700</v>
      </c>
      <c r="I2" s="22">
        <v>0</v>
      </c>
      <c r="J2" s="22">
        <v>398394</v>
      </c>
      <c r="K2" s="22">
        <v>637094</v>
      </c>
      <c r="L2" s="22">
        <v>262500</v>
      </c>
      <c r="M2" s="23">
        <v>42793</v>
      </c>
      <c r="N2" s="24">
        <f>K2/L2</f>
        <v>2.4270247619047618</v>
      </c>
      <c r="O2" s="25"/>
      <c r="P2" s="25"/>
      <c r="Q2" s="25"/>
      <c r="R2" s="25"/>
      <c r="S2" s="24"/>
      <c r="T2" s="25"/>
      <c r="U2" s="25"/>
      <c r="V2" s="29"/>
      <c r="W2" s="29"/>
      <c r="X2" s="29"/>
      <c r="Y2" s="25"/>
      <c r="Z2" s="2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</row>
    <row r="3" spans="1:787" s="12" customFormat="1" x14ac:dyDescent="0.3">
      <c r="A3" s="19">
        <v>270139071</v>
      </c>
      <c r="B3" s="20" t="s">
        <v>18</v>
      </c>
      <c r="C3" s="21" t="s">
        <v>30</v>
      </c>
      <c r="D3" s="22">
        <v>93125</v>
      </c>
      <c r="E3" s="22">
        <v>558485</v>
      </c>
      <c r="F3" s="22">
        <v>0</v>
      </c>
      <c r="G3" s="22">
        <v>651610</v>
      </c>
      <c r="H3" s="22">
        <v>93125</v>
      </c>
      <c r="I3" s="22">
        <v>0</v>
      </c>
      <c r="J3" s="22">
        <v>558485</v>
      </c>
      <c r="K3" s="22">
        <v>651610</v>
      </c>
      <c r="L3" s="22">
        <v>518507</v>
      </c>
      <c r="M3" s="23">
        <v>42829</v>
      </c>
      <c r="N3" s="24">
        <f t="shared" ref="N3:N60" si="0">K3/L3</f>
        <v>1.2567043453608149</v>
      </c>
      <c r="O3" s="25"/>
      <c r="P3" s="25"/>
      <c r="Q3" s="25"/>
      <c r="R3" s="25"/>
      <c r="S3" s="24"/>
      <c r="T3" s="25"/>
      <c r="U3" s="25"/>
      <c r="V3" s="29"/>
      <c r="W3" s="29"/>
      <c r="X3" s="29"/>
      <c r="Y3" s="25"/>
      <c r="Z3" s="25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</row>
    <row r="4" spans="1:787" s="12" customFormat="1" ht="15" customHeight="1" x14ac:dyDescent="0.3">
      <c r="A4" s="19">
        <v>270101759</v>
      </c>
      <c r="B4" s="20" t="s">
        <v>18</v>
      </c>
      <c r="C4" s="21" t="s">
        <v>31</v>
      </c>
      <c r="D4" s="22">
        <v>140000</v>
      </c>
      <c r="E4" s="22">
        <v>449260</v>
      </c>
      <c r="F4" s="22">
        <v>0</v>
      </c>
      <c r="G4" s="22">
        <v>589260</v>
      </c>
      <c r="H4" s="22">
        <v>140000</v>
      </c>
      <c r="I4" s="22">
        <v>0</v>
      </c>
      <c r="J4" s="22">
        <v>449260</v>
      </c>
      <c r="K4" s="22">
        <v>589260</v>
      </c>
      <c r="L4" s="22">
        <v>1150000</v>
      </c>
      <c r="M4" s="23">
        <v>43628</v>
      </c>
      <c r="N4" s="24">
        <f t="shared" si="0"/>
        <v>0.51239999999999997</v>
      </c>
      <c r="O4" s="25"/>
      <c r="P4" s="25"/>
      <c r="Q4" s="25"/>
      <c r="R4" s="25"/>
      <c r="S4" s="24"/>
      <c r="T4" s="25"/>
      <c r="U4" s="25"/>
      <c r="V4" s="29"/>
      <c r="W4" s="29"/>
      <c r="X4" s="29"/>
      <c r="Y4" s="25"/>
      <c r="Z4" s="25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</row>
    <row r="5" spans="1:787" s="12" customFormat="1" ht="15" customHeight="1" x14ac:dyDescent="0.3">
      <c r="A5" s="19">
        <v>270102823</v>
      </c>
      <c r="B5" s="20" t="s">
        <v>18</v>
      </c>
      <c r="C5" s="21" t="s">
        <v>31</v>
      </c>
      <c r="D5" s="22">
        <v>156950</v>
      </c>
      <c r="E5" s="22">
        <v>676855</v>
      </c>
      <c r="F5" s="22">
        <v>0</v>
      </c>
      <c r="G5" s="22">
        <v>833805</v>
      </c>
      <c r="H5" s="22">
        <v>156950</v>
      </c>
      <c r="I5" s="22">
        <v>0</v>
      </c>
      <c r="J5" s="22">
        <v>676855</v>
      </c>
      <c r="K5" s="22">
        <v>833805</v>
      </c>
      <c r="L5" s="22">
        <v>1475000</v>
      </c>
      <c r="M5" s="23">
        <v>43628</v>
      </c>
      <c r="N5" s="24">
        <f t="shared" si="0"/>
        <v>0.56529152542372885</v>
      </c>
      <c r="O5" s="27">
        <f>SUM(G2:G5)</f>
        <v>2759576</v>
      </c>
      <c r="P5" s="27">
        <f>SUM(K2:K5)</f>
        <v>2711769</v>
      </c>
      <c r="Q5" s="27">
        <f>SUM(L2:L5)</f>
        <v>3406007</v>
      </c>
      <c r="R5" s="24">
        <f>P5/Q5</f>
        <v>0.79617246823039411</v>
      </c>
      <c r="S5" s="24">
        <v>0.27</v>
      </c>
      <c r="T5" s="26">
        <f>U5/Q5</f>
        <v>0.96129496504264378</v>
      </c>
      <c r="U5" s="27">
        <f>(SUM(J2:J5)*(1+S5))+SUM(H2:H5)</f>
        <v>3274177.38</v>
      </c>
      <c r="V5" s="28">
        <v>0.27</v>
      </c>
      <c r="W5" s="28">
        <f>X5/Q5</f>
        <v>0.96129496504264378</v>
      </c>
      <c r="X5" s="30">
        <f>(SUM(J2:J5)*(1+V5))+SUM(H2:H5)</f>
        <v>3274177.38</v>
      </c>
      <c r="Y5" s="25">
        <v>4</v>
      </c>
      <c r="Z5" s="25">
        <v>76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</row>
    <row r="6" spans="1:787" ht="15" customHeight="1" x14ac:dyDescent="0.3">
      <c r="A6" s="19">
        <v>270109046</v>
      </c>
      <c r="B6" s="20" t="s">
        <v>21</v>
      </c>
      <c r="C6" s="21" t="s">
        <v>31</v>
      </c>
      <c r="D6" s="22">
        <v>90080</v>
      </c>
      <c r="E6" s="22">
        <v>0</v>
      </c>
      <c r="F6" s="22">
        <v>180251</v>
      </c>
      <c r="G6" s="22">
        <v>270331</v>
      </c>
      <c r="H6" s="22">
        <v>90080</v>
      </c>
      <c r="I6" s="22">
        <v>0</v>
      </c>
      <c r="J6" s="22">
        <v>180251</v>
      </c>
      <c r="K6" s="22">
        <v>270331</v>
      </c>
      <c r="L6" s="22">
        <v>100000</v>
      </c>
      <c r="M6" s="23">
        <v>42709</v>
      </c>
      <c r="N6" s="24">
        <f t="shared" si="0"/>
        <v>2.7033100000000001</v>
      </c>
      <c r="O6" s="27">
        <f>G6</f>
        <v>270331</v>
      </c>
      <c r="P6" s="27">
        <f>K6</f>
        <v>270331</v>
      </c>
      <c r="Q6" s="27">
        <f>L6</f>
        <v>100000</v>
      </c>
      <c r="R6" s="24">
        <f>P6/Q6</f>
        <v>2.7033100000000001</v>
      </c>
      <c r="S6" s="24">
        <v>0</v>
      </c>
      <c r="T6" s="26">
        <f t="shared" ref="T6:T62" si="1">U6/Q6</f>
        <v>2.7033100000000001</v>
      </c>
      <c r="U6" s="27">
        <f>(SUM(J6)*(1+S6))+SUM(H6)</f>
        <v>270331</v>
      </c>
      <c r="V6" s="28">
        <v>0</v>
      </c>
      <c r="W6" s="28">
        <f t="shared" ref="W6:W9" si="2">X6/Q6</f>
        <v>2.7033100000000001</v>
      </c>
      <c r="X6" s="30">
        <f>(SUM(J6)*(1+V6))+SUM(H6)</f>
        <v>270331</v>
      </c>
      <c r="Y6" s="25">
        <v>1</v>
      </c>
      <c r="Z6" s="2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</row>
    <row r="7" spans="1:787" ht="15" customHeight="1" x14ac:dyDescent="0.3">
      <c r="A7" s="19">
        <v>270104587</v>
      </c>
      <c r="B7" s="20" t="s">
        <v>20</v>
      </c>
      <c r="C7" s="21" t="s">
        <v>31</v>
      </c>
      <c r="D7" s="22">
        <v>43300</v>
      </c>
      <c r="E7" s="22">
        <v>0</v>
      </c>
      <c r="F7" s="22">
        <v>205991</v>
      </c>
      <c r="G7" s="22">
        <v>249291</v>
      </c>
      <c r="H7" s="22">
        <v>43300</v>
      </c>
      <c r="I7" s="22">
        <v>0</v>
      </c>
      <c r="J7" s="22">
        <v>205991</v>
      </c>
      <c r="K7" s="22">
        <v>249291</v>
      </c>
      <c r="L7" s="22">
        <v>220000</v>
      </c>
      <c r="M7" s="23">
        <v>42705</v>
      </c>
      <c r="N7" s="24">
        <f t="shared" si="0"/>
        <v>1.133140909090909</v>
      </c>
      <c r="O7" s="25"/>
      <c r="P7" s="25"/>
      <c r="Q7" s="25"/>
      <c r="R7" s="25"/>
      <c r="S7" s="24"/>
      <c r="T7" s="26"/>
      <c r="U7" s="27"/>
      <c r="V7" s="28"/>
      <c r="W7" s="28"/>
      <c r="X7" s="30"/>
      <c r="Y7" s="25"/>
      <c r="Z7" s="25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</row>
    <row r="8" spans="1:787" ht="15" customHeight="1" x14ac:dyDescent="0.3">
      <c r="A8" s="33">
        <v>270104741</v>
      </c>
      <c r="B8" s="34" t="s">
        <v>20</v>
      </c>
      <c r="C8" s="35" t="s">
        <v>31</v>
      </c>
      <c r="D8" s="22">
        <v>50800</v>
      </c>
      <c r="E8" s="22">
        <v>0</v>
      </c>
      <c r="F8" s="22">
        <v>0</v>
      </c>
      <c r="G8" s="22">
        <v>50800</v>
      </c>
      <c r="H8" s="36">
        <v>50800</v>
      </c>
      <c r="I8" s="22">
        <v>0</v>
      </c>
      <c r="J8" s="36">
        <v>0</v>
      </c>
      <c r="K8" s="36">
        <v>50800</v>
      </c>
      <c r="L8" s="36">
        <v>115000</v>
      </c>
      <c r="M8" s="37">
        <v>42969</v>
      </c>
      <c r="N8" s="38">
        <f t="shared" si="0"/>
        <v>0.44173913043478263</v>
      </c>
      <c r="O8" s="27">
        <f>SUM(G7:G8)</f>
        <v>300091</v>
      </c>
      <c r="P8" s="39">
        <f>SUM(K7:K8)</f>
        <v>300091</v>
      </c>
      <c r="Q8" s="39">
        <f>SUM(L7:L8)</f>
        <v>335000</v>
      </c>
      <c r="R8" s="38">
        <f t="shared" ref="R8:R9" si="3">P8/Q8</f>
        <v>0.8957940298507463</v>
      </c>
      <c r="S8" s="38">
        <v>0.1</v>
      </c>
      <c r="T8" s="40">
        <f t="shared" si="1"/>
        <v>0.95728388059701486</v>
      </c>
      <c r="U8" s="39">
        <f>(SUM(J7:J8)*(1+S8))+SUM(H7:H8)</f>
        <v>320690.09999999998</v>
      </c>
      <c r="V8" s="41">
        <v>0.1</v>
      </c>
      <c r="W8" s="41">
        <f t="shared" si="2"/>
        <v>0.95728388059701486</v>
      </c>
      <c r="X8" s="42">
        <f>(SUM(J7:J8)*(1+V8))+SUM(H7:H8)</f>
        <v>320690.09999999998</v>
      </c>
      <c r="Y8" s="47">
        <v>2</v>
      </c>
      <c r="Z8" s="25">
        <v>20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</row>
    <row r="9" spans="1:787" ht="15" customHeight="1" x14ac:dyDescent="0.3">
      <c r="A9" s="19">
        <v>270110516</v>
      </c>
      <c r="B9" s="20" t="s">
        <v>22</v>
      </c>
      <c r="C9" s="21" t="s">
        <v>30</v>
      </c>
      <c r="D9" s="22">
        <v>33205</v>
      </c>
      <c r="E9" s="22">
        <v>0</v>
      </c>
      <c r="F9" s="22">
        <v>244444</v>
      </c>
      <c r="G9" s="22">
        <v>277649</v>
      </c>
      <c r="H9" s="22">
        <v>33205</v>
      </c>
      <c r="I9" s="22">
        <v>0</v>
      </c>
      <c r="J9" s="22">
        <v>244444</v>
      </c>
      <c r="K9" s="22">
        <v>277649</v>
      </c>
      <c r="L9" s="22">
        <v>275000</v>
      </c>
      <c r="M9" s="23">
        <v>43220</v>
      </c>
      <c r="N9" s="24">
        <f t="shared" si="0"/>
        <v>1.0096327272727272</v>
      </c>
      <c r="O9" s="27">
        <f>G9</f>
        <v>277649</v>
      </c>
      <c r="P9" s="27">
        <f>K9</f>
        <v>277649</v>
      </c>
      <c r="Q9" s="27">
        <f>L9</f>
        <v>275000</v>
      </c>
      <c r="R9" s="24">
        <f t="shared" si="3"/>
        <v>1.0096327272727272</v>
      </c>
      <c r="S9" s="24">
        <v>0</v>
      </c>
      <c r="T9" s="26">
        <f t="shared" si="1"/>
        <v>1.0096327272727272</v>
      </c>
      <c r="U9" s="27">
        <f>(SUM(J9)*(1+S9))+SUM(H9)</f>
        <v>277649</v>
      </c>
      <c r="V9" s="28">
        <v>0</v>
      </c>
      <c r="W9" s="28">
        <f t="shared" si="2"/>
        <v>1.0096327272727272</v>
      </c>
      <c r="X9" s="30">
        <f>(SUM(J9)*(1+V9))+SUM(H9)</f>
        <v>277649</v>
      </c>
      <c r="Y9" s="25">
        <v>1</v>
      </c>
      <c r="Z9" s="25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</row>
    <row r="10" spans="1:787" ht="15" customHeight="1" x14ac:dyDescent="0.3">
      <c r="A10" s="19">
        <v>270004382</v>
      </c>
      <c r="B10" s="20" t="s">
        <v>0</v>
      </c>
      <c r="C10" s="21" t="s">
        <v>30</v>
      </c>
      <c r="D10" s="22">
        <v>19010</v>
      </c>
      <c r="E10" s="22">
        <v>58654</v>
      </c>
      <c r="F10" s="22">
        <v>0</v>
      </c>
      <c r="G10" s="22">
        <v>77664</v>
      </c>
      <c r="H10" s="22">
        <v>15629</v>
      </c>
      <c r="I10" s="22">
        <v>0</v>
      </c>
      <c r="J10" s="22">
        <v>49262</v>
      </c>
      <c r="K10" s="22">
        <v>64891</v>
      </c>
      <c r="L10" s="22">
        <v>68000</v>
      </c>
      <c r="M10" s="23">
        <v>42692</v>
      </c>
      <c r="N10" s="24">
        <f t="shared" si="0"/>
        <v>0.95427941176470588</v>
      </c>
      <c r="O10" s="25"/>
      <c r="P10" s="25"/>
      <c r="Q10" s="25"/>
      <c r="R10" s="25"/>
      <c r="S10" s="24"/>
      <c r="T10" s="26"/>
      <c r="U10" s="27"/>
      <c r="V10" s="28"/>
      <c r="W10" s="29"/>
      <c r="X10" s="30"/>
      <c r="Y10" s="25"/>
      <c r="Z10" s="25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</row>
    <row r="11" spans="1:787" s="12" customFormat="1" ht="15" customHeight="1" x14ac:dyDescent="0.3">
      <c r="A11" s="19">
        <v>270003836</v>
      </c>
      <c r="B11" s="20" t="s">
        <v>0</v>
      </c>
      <c r="C11" s="21" t="s">
        <v>30</v>
      </c>
      <c r="D11" s="22">
        <v>11880</v>
      </c>
      <c r="E11" s="22">
        <v>60883</v>
      </c>
      <c r="F11" s="22">
        <v>0</v>
      </c>
      <c r="G11" s="22">
        <v>72763</v>
      </c>
      <c r="H11" s="22">
        <v>11880</v>
      </c>
      <c r="I11" s="22">
        <v>0</v>
      </c>
      <c r="J11" s="22">
        <v>54360</v>
      </c>
      <c r="K11" s="22">
        <v>66240</v>
      </c>
      <c r="L11" s="22">
        <v>75500</v>
      </c>
      <c r="M11" s="23">
        <v>42705</v>
      </c>
      <c r="N11" s="24">
        <f t="shared" si="0"/>
        <v>0.87735099337748346</v>
      </c>
      <c r="O11" s="25"/>
      <c r="P11" s="25"/>
      <c r="Q11" s="25"/>
      <c r="R11" s="25"/>
      <c r="S11" s="24"/>
      <c r="T11" s="26"/>
      <c r="U11" s="27"/>
      <c r="V11" s="28"/>
      <c r="W11" s="29"/>
      <c r="X11" s="30"/>
      <c r="Y11" s="25"/>
      <c r="Z11" s="25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</row>
    <row r="12" spans="1:787" ht="15" customHeight="1" x14ac:dyDescent="0.3">
      <c r="A12" s="19">
        <v>270003444</v>
      </c>
      <c r="B12" s="20" t="s">
        <v>0</v>
      </c>
      <c r="C12" s="21" t="s">
        <v>30</v>
      </c>
      <c r="D12" s="22">
        <v>19600</v>
      </c>
      <c r="E12" s="22">
        <v>27233</v>
      </c>
      <c r="F12" s="22">
        <v>0</v>
      </c>
      <c r="G12" s="22">
        <v>46833</v>
      </c>
      <c r="H12" s="22">
        <v>19602</v>
      </c>
      <c r="I12" s="22">
        <v>0</v>
      </c>
      <c r="J12" s="22">
        <v>39886</v>
      </c>
      <c r="K12" s="22">
        <v>59488</v>
      </c>
      <c r="L12" s="22">
        <v>61500</v>
      </c>
      <c r="M12" s="23">
        <v>42741</v>
      </c>
      <c r="N12" s="24">
        <f t="shared" si="0"/>
        <v>0.9672845528455285</v>
      </c>
      <c r="O12" s="25"/>
      <c r="P12" s="25"/>
      <c r="Q12" s="25"/>
      <c r="R12" s="25"/>
      <c r="S12" s="24"/>
      <c r="T12" s="26"/>
      <c r="U12" s="27"/>
      <c r="V12" s="28"/>
      <c r="W12" s="29"/>
      <c r="X12" s="30"/>
      <c r="Y12" s="25"/>
      <c r="Z12" s="25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</row>
    <row r="13" spans="1:787" ht="15" customHeight="1" x14ac:dyDescent="0.3">
      <c r="A13" s="19">
        <v>270004053</v>
      </c>
      <c r="B13" s="20" t="s">
        <v>0</v>
      </c>
      <c r="C13" s="21" t="s">
        <v>30</v>
      </c>
      <c r="D13" s="22">
        <v>14850</v>
      </c>
      <c r="E13" s="22">
        <v>115321</v>
      </c>
      <c r="F13" s="22">
        <v>0</v>
      </c>
      <c r="G13" s="22">
        <v>130171</v>
      </c>
      <c r="H13" s="22">
        <v>12210</v>
      </c>
      <c r="I13" s="22">
        <v>0</v>
      </c>
      <c r="J13" s="22">
        <v>128006</v>
      </c>
      <c r="K13" s="22">
        <v>140216</v>
      </c>
      <c r="L13" s="22">
        <v>145000</v>
      </c>
      <c r="M13" s="23">
        <v>42795</v>
      </c>
      <c r="N13" s="24">
        <f t="shared" si="0"/>
        <v>0.96700689655172412</v>
      </c>
      <c r="O13" s="25"/>
      <c r="P13" s="25"/>
      <c r="Q13" s="25"/>
      <c r="R13" s="25"/>
      <c r="S13" s="24"/>
      <c r="T13" s="26"/>
      <c r="U13" s="27"/>
      <c r="V13" s="28"/>
      <c r="W13" s="29"/>
      <c r="X13" s="30"/>
      <c r="Y13" s="25"/>
      <c r="Z13" s="25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</row>
    <row r="14" spans="1:787" s="12" customFormat="1" ht="15" customHeight="1" x14ac:dyDescent="0.3">
      <c r="A14" s="19">
        <v>270004368</v>
      </c>
      <c r="B14" s="20" t="s">
        <v>0</v>
      </c>
      <c r="C14" s="21" t="s">
        <v>30</v>
      </c>
      <c r="D14" s="22">
        <v>66220</v>
      </c>
      <c r="E14" s="22">
        <v>135559</v>
      </c>
      <c r="F14" s="22">
        <v>0</v>
      </c>
      <c r="G14" s="22">
        <v>201779</v>
      </c>
      <c r="H14" s="22">
        <v>66220</v>
      </c>
      <c r="I14" s="22">
        <v>0</v>
      </c>
      <c r="J14" s="22">
        <v>121035</v>
      </c>
      <c r="K14" s="22">
        <v>187255</v>
      </c>
      <c r="L14" s="22">
        <v>210000</v>
      </c>
      <c r="M14" s="23">
        <v>42797</v>
      </c>
      <c r="N14" s="24">
        <f t="shared" si="0"/>
        <v>0.89169047619047614</v>
      </c>
      <c r="O14" s="25"/>
      <c r="P14" s="25"/>
      <c r="Q14" s="25"/>
      <c r="R14" s="25"/>
      <c r="S14" s="24"/>
      <c r="T14" s="26"/>
      <c r="U14" s="27"/>
      <c r="V14" s="28"/>
      <c r="W14" s="29"/>
      <c r="X14" s="30"/>
      <c r="Y14" s="25"/>
      <c r="Z14" s="25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</row>
    <row r="15" spans="1:787" ht="15" customHeight="1" x14ac:dyDescent="0.3">
      <c r="A15" s="19">
        <v>270004417</v>
      </c>
      <c r="B15" s="20" t="s">
        <v>0</v>
      </c>
      <c r="C15" s="21" t="s">
        <v>30</v>
      </c>
      <c r="D15" s="22">
        <v>12770</v>
      </c>
      <c r="E15" s="22">
        <v>32586</v>
      </c>
      <c r="F15" s="22">
        <v>0</v>
      </c>
      <c r="G15" s="22">
        <v>45356</v>
      </c>
      <c r="H15" s="22">
        <v>10501</v>
      </c>
      <c r="I15" s="22">
        <v>0</v>
      </c>
      <c r="J15" s="22">
        <v>38044</v>
      </c>
      <c r="K15" s="22">
        <v>48545</v>
      </c>
      <c r="L15" s="22">
        <v>52500</v>
      </c>
      <c r="M15" s="23">
        <v>42800</v>
      </c>
      <c r="N15" s="24">
        <f t="shared" si="0"/>
        <v>0.92466666666666664</v>
      </c>
      <c r="O15" s="25"/>
      <c r="P15" s="25"/>
      <c r="Q15" s="25"/>
      <c r="R15" s="25"/>
      <c r="S15" s="24"/>
      <c r="T15" s="26"/>
      <c r="U15" s="27"/>
      <c r="V15" s="28"/>
      <c r="W15" s="29"/>
      <c r="X15" s="30"/>
      <c r="Y15" s="25"/>
      <c r="Z15" s="25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</row>
    <row r="16" spans="1:787" ht="15" customHeight="1" x14ac:dyDescent="0.3">
      <c r="A16" s="19">
        <v>270004375</v>
      </c>
      <c r="B16" s="20" t="s">
        <v>0</v>
      </c>
      <c r="C16" s="21" t="s">
        <v>30</v>
      </c>
      <c r="D16" s="22">
        <v>12375</v>
      </c>
      <c r="E16" s="22">
        <v>73942</v>
      </c>
      <c r="F16" s="22">
        <v>0</v>
      </c>
      <c r="G16" s="22">
        <v>86317</v>
      </c>
      <c r="H16" s="22">
        <v>12375</v>
      </c>
      <c r="I16" s="22">
        <v>0</v>
      </c>
      <c r="J16" s="22">
        <v>107415</v>
      </c>
      <c r="K16" s="22">
        <v>119790</v>
      </c>
      <c r="L16" s="22">
        <v>120000</v>
      </c>
      <c r="M16" s="23">
        <v>42940</v>
      </c>
      <c r="N16" s="24">
        <f t="shared" si="0"/>
        <v>0.99824999999999997</v>
      </c>
      <c r="O16" s="25"/>
      <c r="P16" s="25"/>
      <c r="Q16" s="25"/>
      <c r="R16" s="25"/>
      <c r="S16" s="24"/>
      <c r="T16" s="26"/>
      <c r="U16" s="27"/>
      <c r="V16" s="28"/>
      <c r="W16" s="29"/>
      <c r="X16" s="30"/>
      <c r="Y16" s="25"/>
      <c r="Z16" s="25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</row>
    <row r="17" spans="1:787" ht="15" customHeight="1" x14ac:dyDescent="0.3">
      <c r="A17" s="19">
        <v>270002898</v>
      </c>
      <c r="B17" s="20" t="s">
        <v>0</v>
      </c>
      <c r="C17" s="21" t="s">
        <v>30</v>
      </c>
      <c r="D17" s="22">
        <v>18050</v>
      </c>
      <c r="E17" s="22">
        <v>116032</v>
      </c>
      <c r="F17" s="22">
        <v>0</v>
      </c>
      <c r="G17" s="22">
        <v>134082</v>
      </c>
      <c r="H17" s="22">
        <v>14841</v>
      </c>
      <c r="I17" s="22">
        <v>0</v>
      </c>
      <c r="J17" s="22">
        <v>144146</v>
      </c>
      <c r="K17" s="22">
        <v>158987</v>
      </c>
      <c r="L17" s="22">
        <v>160000</v>
      </c>
      <c r="M17" s="23">
        <v>42979</v>
      </c>
      <c r="N17" s="24">
        <f t="shared" si="0"/>
        <v>0.99366874999999999</v>
      </c>
      <c r="O17" s="25"/>
      <c r="P17" s="25"/>
      <c r="Q17" s="25"/>
      <c r="R17" s="25"/>
      <c r="S17" s="24"/>
      <c r="T17" s="26"/>
      <c r="U17" s="27"/>
      <c r="V17" s="28"/>
      <c r="W17" s="29"/>
      <c r="X17" s="30"/>
      <c r="Y17" s="25"/>
      <c r="Z17" s="25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</row>
    <row r="18" spans="1:787" s="12" customFormat="1" ht="15" customHeight="1" x14ac:dyDescent="0.3">
      <c r="A18" s="19">
        <v>270003920</v>
      </c>
      <c r="B18" s="20" t="s">
        <v>0</v>
      </c>
      <c r="C18" s="21" t="s">
        <v>30</v>
      </c>
      <c r="D18" s="22">
        <v>12175</v>
      </c>
      <c r="E18" s="22">
        <v>45808</v>
      </c>
      <c r="F18" s="22">
        <v>0</v>
      </c>
      <c r="G18" s="22">
        <v>57983</v>
      </c>
      <c r="H18" s="22">
        <v>12175</v>
      </c>
      <c r="I18" s="22">
        <v>0</v>
      </c>
      <c r="J18" s="22">
        <v>40900</v>
      </c>
      <c r="K18" s="22">
        <v>53075</v>
      </c>
      <c r="L18" s="22">
        <v>115000</v>
      </c>
      <c r="M18" s="23">
        <v>43000</v>
      </c>
      <c r="N18" s="24">
        <f t="shared" si="0"/>
        <v>0.46152173913043476</v>
      </c>
      <c r="O18" s="25"/>
      <c r="P18" s="25"/>
      <c r="Q18" s="25"/>
      <c r="R18" s="25"/>
      <c r="S18" s="24"/>
      <c r="T18" s="26"/>
      <c r="U18" s="27"/>
      <c r="V18" s="28"/>
      <c r="W18" s="29"/>
      <c r="X18" s="30"/>
      <c r="Y18" s="25"/>
      <c r="Z18" s="25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</row>
    <row r="19" spans="1:787" s="12" customFormat="1" ht="15" customHeight="1" x14ac:dyDescent="0.3">
      <c r="A19" s="19">
        <v>270004655</v>
      </c>
      <c r="B19" s="20" t="s">
        <v>0</v>
      </c>
      <c r="C19" s="21" t="s">
        <v>30</v>
      </c>
      <c r="D19" s="22">
        <v>25255</v>
      </c>
      <c r="E19" s="22">
        <v>153843</v>
      </c>
      <c r="F19" s="22">
        <v>0</v>
      </c>
      <c r="G19" s="22">
        <v>179098</v>
      </c>
      <c r="H19" s="22">
        <v>25255</v>
      </c>
      <c r="I19" s="22">
        <v>0</v>
      </c>
      <c r="J19" s="22">
        <v>137360</v>
      </c>
      <c r="K19" s="22">
        <v>162615</v>
      </c>
      <c r="L19" s="22">
        <v>276000</v>
      </c>
      <c r="M19" s="23">
        <v>43021</v>
      </c>
      <c r="N19" s="24">
        <f t="shared" si="0"/>
        <v>0.58918478260869567</v>
      </c>
      <c r="O19" s="25"/>
      <c r="P19" s="25"/>
      <c r="Q19" s="25"/>
      <c r="R19" s="25"/>
      <c r="S19" s="24"/>
      <c r="T19" s="26"/>
      <c r="U19" s="27"/>
      <c r="V19" s="28"/>
      <c r="W19" s="29"/>
      <c r="X19" s="30"/>
      <c r="Y19" s="25"/>
      <c r="Z19" s="25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</row>
    <row r="20" spans="1:787" s="12" customFormat="1" ht="15" customHeight="1" x14ac:dyDescent="0.3">
      <c r="A20" s="19">
        <v>270003150</v>
      </c>
      <c r="B20" s="20" t="s">
        <v>0</v>
      </c>
      <c r="C20" s="21" t="s">
        <v>30</v>
      </c>
      <c r="D20" s="22">
        <v>38135</v>
      </c>
      <c r="E20" s="22">
        <v>112773</v>
      </c>
      <c r="F20" s="22">
        <v>0</v>
      </c>
      <c r="G20" s="22">
        <v>150908</v>
      </c>
      <c r="H20" s="22">
        <v>38135</v>
      </c>
      <c r="I20" s="22">
        <v>0</v>
      </c>
      <c r="J20" s="22">
        <v>100690</v>
      </c>
      <c r="K20" s="22">
        <v>138825</v>
      </c>
      <c r="L20" s="22">
        <v>207000</v>
      </c>
      <c r="M20" s="23">
        <v>43031</v>
      </c>
      <c r="N20" s="24">
        <f t="shared" si="0"/>
        <v>0.67065217391304344</v>
      </c>
      <c r="O20" s="25"/>
      <c r="P20" s="25"/>
      <c r="Q20" s="25"/>
      <c r="R20" s="25"/>
      <c r="S20" s="24"/>
      <c r="T20" s="26"/>
      <c r="U20" s="27"/>
      <c r="V20" s="28"/>
      <c r="W20" s="29"/>
      <c r="X20" s="30"/>
      <c r="Y20" s="25"/>
      <c r="Z20" s="25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</row>
    <row r="21" spans="1:787" s="12" customFormat="1" ht="15" customHeight="1" x14ac:dyDescent="0.3">
      <c r="A21" s="19">
        <v>270004676</v>
      </c>
      <c r="B21" s="20" t="s">
        <v>0</v>
      </c>
      <c r="C21" s="21" t="s">
        <v>30</v>
      </c>
      <c r="D21" s="22">
        <v>41580</v>
      </c>
      <c r="E21" s="22">
        <v>42034</v>
      </c>
      <c r="F21" s="22">
        <v>0</v>
      </c>
      <c r="G21" s="22">
        <v>83614</v>
      </c>
      <c r="H21" s="22">
        <v>41580</v>
      </c>
      <c r="I21" s="22">
        <v>0</v>
      </c>
      <c r="J21" s="22">
        <v>37530</v>
      </c>
      <c r="K21" s="22">
        <v>79110</v>
      </c>
      <c r="L21" s="22">
        <v>100000</v>
      </c>
      <c r="M21" s="23">
        <v>43166</v>
      </c>
      <c r="N21" s="24">
        <f t="shared" si="0"/>
        <v>0.79110000000000003</v>
      </c>
      <c r="O21" s="25"/>
      <c r="P21" s="25"/>
      <c r="Q21" s="25"/>
      <c r="R21" s="25"/>
      <c r="S21" s="24"/>
      <c r="T21" s="26"/>
      <c r="U21" s="27"/>
      <c r="V21" s="28"/>
      <c r="W21" s="29"/>
      <c r="X21" s="30"/>
      <c r="Y21" s="25"/>
      <c r="Z21" s="25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</row>
    <row r="22" spans="1:787" ht="15" customHeight="1" x14ac:dyDescent="0.3">
      <c r="A22" s="19">
        <v>270003024</v>
      </c>
      <c r="B22" s="20" t="s">
        <v>0</v>
      </c>
      <c r="C22" s="21" t="s">
        <v>30</v>
      </c>
      <c r="D22" s="22">
        <v>29480</v>
      </c>
      <c r="E22" s="22">
        <v>76306</v>
      </c>
      <c r="F22" s="22">
        <v>0</v>
      </c>
      <c r="G22" s="22">
        <v>105786</v>
      </c>
      <c r="H22" s="22">
        <v>24239</v>
      </c>
      <c r="I22" s="22">
        <v>0</v>
      </c>
      <c r="J22" s="22">
        <v>105290</v>
      </c>
      <c r="K22" s="22">
        <v>129529</v>
      </c>
      <c r="L22" s="22">
        <v>118000</v>
      </c>
      <c r="M22" s="23">
        <v>43217</v>
      </c>
      <c r="N22" s="24">
        <f t="shared" si="0"/>
        <v>1.0977033898305084</v>
      </c>
      <c r="O22" s="25"/>
      <c r="P22" s="25"/>
      <c r="Q22" s="25"/>
      <c r="R22" s="25"/>
      <c r="S22" s="24"/>
      <c r="T22" s="26"/>
      <c r="U22" s="27"/>
      <c r="V22" s="28"/>
      <c r="W22" s="29"/>
      <c r="X22" s="30"/>
      <c r="Y22" s="25"/>
      <c r="Z22" s="25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</row>
    <row r="23" spans="1:787" ht="15" customHeight="1" x14ac:dyDescent="0.3">
      <c r="A23" s="19">
        <v>270002163</v>
      </c>
      <c r="B23" s="20" t="s">
        <v>0</v>
      </c>
      <c r="C23" s="21" t="s">
        <v>30</v>
      </c>
      <c r="D23" s="22">
        <v>20940</v>
      </c>
      <c r="E23" s="22">
        <v>0</v>
      </c>
      <c r="F23" s="22">
        <v>112800</v>
      </c>
      <c r="G23" s="22">
        <v>133740</v>
      </c>
      <c r="H23" s="22">
        <v>20940</v>
      </c>
      <c r="I23" s="22">
        <v>0</v>
      </c>
      <c r="J23" s="22">
        <v>100714</v>
      </c>
      <c r="K23" s="22">
        <v>121654</v>
      </c>
      <c r="L23" s="22">
        <v>162000</v>
      </c>
      <c r="M23" s="23">
        <v>43266</v>
      </c>
      <c r="N23" s="24">
        <f t="shared" si="0"/>
        <v>0.75095061728395063</v>
      </c>
      <c r="O23" s="25"/>
      <c r="P23" s="25"/>
      <c r="Q23" s="25"/>
      <c r="R23" s="25"/>
      <c r="S23" s="24"/>
      <c r="T23" s="26"/>
      <c r="U23" s="27"/>
      <c r="V23" s="28"/>
      <c r="W23" s="29"/>
      <c r="X23" s="30"/>
      <c r="Y23" s="25"/>
      <c r="Z23" s="25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</row>
    <row r="24" spans="1:787" s="12" customFormat="1" ht="15" customHeight="1" x14ac:dyDescent="0.3">
      <c r="A24" s="19">
        <v>270004529</v>
      </c>
      <c r="B24" s="20" t="s">
        <v>0</v>
      </c>
      <c r="C24" s="21" t="s">
        <v>31</v>
      </c>
      <c r="D24" s="22">
        <v>35700</v>
      </c>
      <c r="E24" s="22">
        <v>304450</v>
      </c>
      <c r="F24" s="22">
        <v>0</v>
      </c>
      <c r="G24" s="22">
        <v>340150</v>
      </c>
      <c r="H24" s="22">
        <v>35700</v>
      </c>
      <c r="I24" s="22">
        <v>0</v>
      </c>
      <c r="J24" s="22">
        <v>271830</v>
      </c>
      <c r="K24" s="22">
        <v>307530</v>
      </c>
      <c r="L24" s="22">
        <v>380000</v>
      </c>
      <c r="M24" s="23">
        <v>43299</v>
      </c>
      <c r="N24" s="24">
        <f t="shared" si="0"/>
        <v>0.80928947368421056</v>
      </c>
      <c r="O24" s="25"/>
      <c r="P24" s="25"/>
      <c r="Q24" s="25"/>
      <c r="R24" s="25"/>
      <c r="S24" s="24"/>
      <c r="T24" s="26"/>
      <c r="U24" s="27"/>
      <c r="V24" s="28"/>
      <c r="W24" s="29"/>
      <c r="X24" s="30"/>
      <c r="Y24" s="25"/>
      <c r="Z24" s="25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</row>
    <row r="25" spans="1:787" ht="15" customHeight="1" x14ac:dyDescent="0.3">
      <c r="A25" s="19">
        <v>270004347</v>
      </c>
      <c r="B25" s="20" t="s">
        <v>0</v>
      </c>
      <c r="C25" s="21" t="s">
        <v>30</v>
      </c>
      <c r="D25" s="22">
        <v>12375</v>
      </c>
      <c r="E25" s="22">
        <v>55469</v>
      </c>
      <c r="F25" s="22">
        <v>0</v>
      </c>
      <c r="G25" s="22">
        <v>67844</v>
      </c>
      <c r="H25" s="22">
        <v>10175</v>
      </c>
      <c r="I25" s="22">
        <v>0</v>
      </c>
      <c r="J25" s="22">
        <v>76339</v>
      </c>
      <c r="K25" s="22">
        <v>86514</v>
      </c>
      <c r="L25" s="22">
        <v>90000</v>
      </c>
      <c r="M25" s="23">
        <v>43434</v>
      </c>
      <c r="N25" s="24">
        <f t="shared" si="0"/>
        <v>0.96126666666666671</v>
      </c>
      <c r="O25" s="25"/>
      <c r="P25" s="25"/>
      <c r="Q25" s="25"/>
      <c r="R25" s="25"/>
      <c r="S25" s="24"/>
      <c r="T25" s="26"/>
      <c r="U25" s="27"/>
      <c r="V25" s="28"/>
      <c r="W25" s="29"/>
      <c r="X25" s="30"/>
      <c r="Y25" s="25"/>
      <c r="Z25" s="25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</row>
    <row r="26" spans="1:787" ht="15" customHeight="1" x14ac:dyDescent="0.3">
      <c r="A26" s="19">
        <v>270002807</v>
      </c>
      <c r="B26" s="20" t="s">
        <v>0</v>
      </c>
      <c r="C26" s="21" t="s">
        <v>30</v>
      </c>
      <c r="D26" s="22">
        <v>13070</v>
      </c>
      <c r="E26" s="22">
        <v>52954</v>
      </c>
      <c r="F26" s="22">
        <v>0</v>
      </c>
      <c r="G26" s="22">
        <v>66024</v>
      </c>
      <c r="H26" s="22">
        <v>10745</v>
      </c>
      <c r="I26" s="22">
        <v>0</v>
      </c>
      <c r="J26" s="22">
        <v>64592</v>
      </c>
      <c r="K26" s="22">
        <v>75337</v>
      </c>
      <c r="L26" s="22">
        <v>88000</v>
      </c>
      <c r="M26" s="23">
        <v>43461</v>
      </c>
      <c r="N26" s="24">
        <f t="shared" si="0"/>
        <v>0.85610227272727268</v>
      </c>
      <c r="O26" s="25"/>
      <c r="P26" s="25"/>
      <c r="Q26" s="25"/>
      <c r="R26" s="25"/>
      <c r="S26" s="24"/>
      <c r="T26" s="26"/>
      <c r="U26" s="27"/>
      <c r="V26" s="28"/>
      <c r="W26" s="29"/>
      <c r="X26" s="30"/>
      <c r="Y26" s="25"/>
      <c r="Z26" s="25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</row>
    <row r="27" spans="1:787" s="12" customFormat="1" ht="15" customHeight="1" x14ac:dyDescent="0.3">
      <c r="A27" s="19">
        <v>270004648</v>
      </c>
      <c r="B27" s="20" t="s">
        <v>0</v>
      </c>
      <c r="C27" s="21" t="s">
        <v>30</v>
      </c>
      <c r="D27" s="22">
        <v>43360</v>
      </c>
      <c r="E27" s="22">
        <v>21605</v>
      </c>
      <c r="F27" s="22">
        <v>0</v>
      </c>
      <c r="G27" s="22">
        <v>64965</v>
      </c>
      <c r="H27" s="22">
        <v>43360</v>
      </c>
      <c r="I27" s="22">
        <v>0</v>
      </c>
      <c r="J27" s="22">
        <v>19290</v>
      </c>
      <c r="K27" s="22">
        <v>62650</v>
      </c>
      <c r="L27" s="22">
        <v>85000</v>
      </c>
      <c r="M27" s="23">
        <v>43467</v>
      </c>
      <c r="N27" s="24">
        <f t="shared" si="0"/>
        <v>0.73705882352941177</v>
      </c>
      <c r="O27" s="25"/>
      <c r="P27" s="25"/>
      <c r="Q27" s="25"/>
      <c r="R27" s="25"/>
      <c r="S27" s="24"/>
      <c r="T27" s="26"/>
      <c r="U27" s="27"/>
      <c r="V27" s="28"/>
      <c r="W27" s="29"/>
      <c r="X27" s="30"/>
      <c r="Y27" s="25"/>
      <c r="Z27" s="2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</row>
    <row r="28" spans="1:787" ht="15" customHeight="1" x14ac:dyDescent="0.3">
      <c r="A28" s="19">
        <v>270004795</v>
      </c>
      <c r="B28" s="20" t="s">
        <v>0</v>
      </c>
      <c r="C28" s="21" t="s">
        <v>30</v>
      </c>
      <c r="D28" s="22">
        <v>107850</v>
      </c>
      <c r="E28" s="22">
        <v>304646</v>
      </c>
      <c r="F28" s="22">
        <v>0</v>
      </c>
      <c r="G28" s="22">
        <v>412496</v>
      </c>
      <c r="H28" s="22">
        <v>107850</v>
      </c>
      <c r="I28" s="22">
        <v>0</v>
      </c>
      <c r="J28" s="22">
        <v>272005</v>
      </c>
      <c r="K28" s="22">
        <v>379855</v>
      </c>
      <c r="L28" s="22">
        <v>525000</v>
      </c>
      <c r="M28" s="23">
        <v>43524</v>
      </c>
      <c r="N28" s="24">
        <f t="shared" si="0"/>
        <v>0.72353333333333336</v>
      </c>
      <c r="O28" s="25"/>
      <c r="P28" s="25"/>
      <c r="Q28" s="25"/>
      <c r="R28" s="25"/>
      <c r="S28" s="24"/>
      <c r="T28" s="26"/>
      <c r="U28" s="27"/>
      <c r="V28" s="28"/>
      <c r="W28" s="29"/>
      <c r="X28" s="30"/>
      <c r="Y28" s="25"/>
      <c r="Z28" s="25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</row>
    <row r="29" spans="1:787" ht="15" customHeight="1" x14ac:dyDescent="0.3">
      <c r="A29" s="19">
        <v>270002415</v>
      </c>
      <c r="B29" s="20" t="s">
        <v>0</v>
      </c>
      <c r="C29" s="21" t="s">
        <v>30</v>
      </c>
      <c r="D29" s="22">
        <v>22870</v>
      </c>
      <c r="E29" s="22">
        <v>130553</v>
      </c>
      <c r="F29" s="22">
        <v>0</v>
      </c>
      <c r="G29" s="22">
        <v>153423</v>
      </c>
      <c r="H29" s="22">
        <v>18803</v>
      </c>
      <c r="I29" s="22">
        <v>0</v>
      </c>
      <c r="J29" s="22">
        <v>218132</v>
      </c>
      <c r="K29" s="22">
        <v>236935</v>
      </c>
      <c r="L29" s="22">
        <v>255000</v>
      </c>
      <c r="M29" s="23">
        <v>43677</v>
      </c>
      <c r="N29" s="24">
        <f t="shared" si="0"/>
        <v>0.92915686274509801</v>
      </c>
      <c r="O29" s="25"/>
      <c r="P29" s="25"/>
      <c r="Q29" s="25"/>
      <c r="R29" s="25"/>
      <c r="S29" s="24"/>
      <c r="T29" s="26"/>
      <c r="U29" s="27"/>
      <c r="V29" s="28"/>
      <c r="W29" s="29"/>
      <c r="X29" s="30"/>
      <c r="Y29" s="25"/>
      <c r="Z29" s="25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</row>
    <row r="30" spans="1:787" ht="15" customHeight="1" x14ac:dyDescent="0.3">
      <c r="A30" s="19">
        <v>270003017</v>
      </c>
      <c r="B30" s="20" t="s">
        <v>0</v>
      </c>
      <c r="C30" s="21" t="s">
        <v>30</v>
      </c>
      <c r="D30" s="22">
        <v>22795</v>
      </c>
      <c r="E30" s="22">
        <v>116536</v>
      </c>
      <c r="F30" s="22">
        <v>0</v>
      </c>
      <c r="G30" s="22">
        <v>139331</v>
      </c>
      <c r="H30" s="22">
        <v>18741</v>
      </c>
      <c r="I30" s="22">
        <v>0</v>
      </c>
      <c r="J30" s="22">
        <v>219324</v>
      </c>
      <c r="K30" s="22">
        <v>238065</v>
      </c>
      <c r="L30" s="22">
        <v>225000</v>
      </c>
      <c r="M30" s="23">
        <v>43696</v>
      </c>
      <c r="N30" s="24">
        <f t="shared" si="0"/>
        <v>1.0580666666666667</v>
      </c>
      <c r="O30" s="27">
        <f>SUM(G10:G30)</f>
        <v>2750327</v>
      </c>
      <c r="P30" s="27">
        <f>SUM(K10:K30)</f>
        <v>2917106</v>
      </c>
      <c r="Q30" s="27">
        <f>SUM(L10:L30)</f>
        <v>3518500</v>
      </c>
      <c r="R30" s="24">
        <f>P30/Q30</f>
        <v>0.82907659513997445</v>
      </c>
      <c r="S30" s="24">
        <v>0.2</v>
      </c>
      <c r="T30" s="26">
        <f t="shared" si="1"/>
        <v>0.96243740230211738</v>
      </c>
      <c r="U30" s="27">
        <f>(SUM(J10:J30)*(1+S30))+SUM(H10:H30)</f>
        <v>3386336</v>
      </c>
      <c r="V30" s="28">
        <v>0.2</v>
      </c>
      <c r="W30" s="28">
        <f>X30/Q30</f>
        <v>0.96243740230211738</v>
      </c>
      <c r="X30" s="30">
        <f>(SUM(J10:J30)*(1+V30))+SUM(H10:H30)</f>
        <v>3386336</v>
      </c>
      <c r="Y30" s="25">
        <v>21</v>
      </c>
      <c r="Z30" s="25">
        <v>190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</row>
    <row r="31" spans="1:787" s="12" customFormat="1" ht="15" customHeight="1" x14ac:dyDescent="0.3">
      <c r="A31" s="19">
        <v>270010451</v>
      </c>
      <c r="B31" s="20" t="s">
        <v>1</v>
      </c>
      <c r="C31" s="21" t="s">
        <v>30</v>
      </c>
      <c r="D31" s="22">
        <v>33430</v>
      </c>
      <c r="E31" s="22">
        <v>35756</v>
      </c>
      <c r="F31" s="22">
        <v>0</v>
      </c>
      <c r="G31" s="22">
        <v>69186</v>
      </c>
      <c r="H31" s="22">
        <v>33430</v>
      </c>
      <c r="I31" s="22">
        <v>0</v>
      </c>
      <c r="J31" s="22">
        <v>31925</v>
      </c>
      <c r="K31" s="22">
        <v>65355</v>
      </c>
      <c r="L31" s="22">
        <v>75000</v>
      </c>
      <c r="M31" s="23">
        <v>43467</v>
      </c>
      <c r="N31" s="24">
        <f t="shared" si="0"/>
        <v>0.87139999999999995</v>
      </c>
      <c r="O31" s="27">
        <f>G31</f>
        <v>69186</v>
      </c>
      <c r="P31" s="27">
        <f>K31</f>
        <v>65355</v>
      </c>
      <c r="Q31" s="27">
        <f>L31</f>
        <v>75000</v>
      </c>
      <c r="R31" s="24">
        <f>P31/Q31</f>
        <v>0.87139999999999995</v>
      </c>
      <c r="S31" s="24">
        <v>0</v>
      </c>
      <c r="T31" s="26">
        <f t="shared" si="1"/>
        <v>0.87139999999999995</v>
      </c>
      <c r="U31" s="27">
        <f>(SUM(J31)*(1+S31))+SUM(H31)</f>
        <v>65355</v>
      </c>
      <c r="V31" s="31">
        <v>0.2</v>
      </c>
      <c r="W31" s="31">
        <f t="shared" ref="W31:W62" si="4">X31/Q31</f>
        <v>0.95653333333333335</v>
      </c>
      <c r="X31" s="32">
        <f>(SUM(J31)*(1+V31))+SUM(H31)</f>
        <v>71740</v>
      </c>
      <c r="Y31" s="25">
        <v>1</v>
      </c>
      <c r="Z31" s="25">
        <v>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</row>
    <row r="32" spans="1:787" s="12" customFormat="1" ht="15" customHeight="1" x14ac:dyDescent="0.3">
      <c r="A32" s="19">
        <v>270012999</v>
      </c>
      <c r="B32" s="20" t="s">
        <v>2</v>
      </c>
      <c r="C32" s="21" t="s">
        <v>31</v>
      </c>
      <c r="D32" s="22">
        <v>41950</v>
      </c>
      <c r="E32" s="22">
        <v>307177</v>
      </c>
      <c r="F32" s="22">
        <v>0</v>
      </c>
      <c r="G32" s="22">
        <v>349127</v>
      </c>
      <c r="H32" s="22">
        <v>41950</v>
      </c>
      <c r="I32" s="22">
        <v>0</v>
      </c>
      <c r="J32" s="22">
        <v>274265</v>
      </c>
      <c r="K32" s="22">
        <v>316215</v>
      </c>
      <c r="L32" s="22">
        <v>250000</v>
      </c>
      <c r="M32" s="23">
        <v>42989</v>
      </c>
      <c r="N32" s="24">
        <f t="shared" si="0"/>
        <v>1.2648600000000001</v>
      </c>
      <c r="O32" s="25"/>
      <c r="P32" s="25"/>
      <c r="Q32" s="25"/>
      <c r="R32" s="25"/>
      <c r="S32" s="24"/>
      <c r="T32" s="26"/>
      <c r="U32" s="27"/>
      <c r="V32" s="28"/>
      <c r="W32" s="28"/>
      <c r="X32" s="30"/>
      <c r="Y32" s="25"/>
      <c r="Z32" s="25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</row>
    <row r="33" spans="1:787" s="12" customFormat="1" ht="15" customHeight="1" x14ac:dyDescent="0.3">
      <c r="A33" s="19">
        <v>270012719</v>
      </c>
      <c r="B33" s="20" t="s">
        <v>2</v>
      </c>
      <c r="C33" s="21" t="s">
        <v>31</v>
      </c>
      <c r="D33" s="22">
        <v>21360</v>
      </c>
      <c r="E33" s="22">
        <v>43938</v>
      </c>
      <c r="F33" s="22">
        <v>0</v>
      </c>
      <c r="G33" s="22">
        <v>65298</v>
      </c>
      <c r="H33" s="22">
        <v>21360</v>
      </c>
      <c r="I33" s="22">
        <v>0</v>
      </c>
      <c r="J33" s="22">
        <v>39230</v>
      </c>
      <c r="K33" s="22">
        <v>60590</v>
      </c>
      <c r="L33" s="22">
        <v>125000</v>
      </c>
      <c r="M33" s="23">
        <v>43024</v>
      </c>
      <c r="N33" s="24">
        <f t="shared" si="0"/>
        <v>0.48471999999999998</v>
      </c>
      <c r="O33" s="27">
        <f>SUM(G32:G33)</f>
        <v>414425</v>
      </c>
      <c r="P33" s="27">
        <f>SUM(K32:K33)</f>
        <v>376805</v>
      </c>
      <c r="Q33" s="27">
        <f>SUM(L32:L33)</f>
        <v>375000</v>
      </c>
      <c r="R33" s="24">
        <f>P33/Q33</f>
        <v>1.0048133333333333</v>
      </c>
      <c r="S33" s="24">
        <v>0</v>
      </c>
      <c r="T33" s="26">
        <f t="shared" si="1"/>
        <v>1.0048133333333333</v>
      </c>
      <c r="U33" s="27">
        <f>(SUM(J32:J33)*(1+S33))+SUM(H32:H33)</f>
        <v>376805</v>
      </c>
      <c r="V33" s="28">
        <v>0</v>
      </c>
      <c r="W33" s="28">
        <f t="shared" si="4"/>
        <v>1.0048133333333333</v>
      </c>
      <c r="X33" s="30">
        <f>(SUM(J32:J33)*(1+V33))+SUM(H32:H33)</f>
        <v>376805</v>
      </c>
      <c r="Y33" s="25">
        <v>2</v>
      </c>
      <c r="Z33" s="25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</row>
    <row r="34" spans="1:787" ht="15" customHeight="1" x14ac:dyDescent="0.3">
      <c r="A34" s="19">
        <v>270017269</v>
      </c>
      <c r="B34" s="20" t="s">
        <v>3</v>
      </c>
      <c r="C34" s="21" t="s">
        <v>30</v>
      </c>
      <c r="D34" s="22">
        <v>24655</v>
      </c>
      <c r="E34" s="22">
        <v>42011</v>
      </c>
      <c r="F34" s="22">
        <v>0</v>
      </c>
      <c r="G34" s="22">
        <v>66666</v>
      </c>
      <c r="H34" s="22">
        <v>39731</v>
      </c>
      <c r="I34" s="22">
        <v>0</v>
      </c>
      <c r="J34" s="22">
        <v>83454</v>
      </c>
      <c r="K34" s="22">
        <v>123185</v>
      </c>
      <c r="L34" s="22">
        <v>125000</v>
      </c>
      <c r="M34" s="23">
        <v>43298</v>
      </c>
      <c r="N34" s="24">
        <f t="shared" si="0"/>
        <v>0.98548000000000002</v>
      </c>
      <c r="O34" s="25"/>
      <c r="P34" s="25"/>
      <c r="Q34" s="25"/>
      <c r="R34" s="25"/>
      <c r="S34" s="24"/>
      <c r="T34" s="26"/>
      <c r="U34" s="27"/>
      <c r="V34" s="28"/>
      <c r="W34" s="28"/>
      <c r="X34" s="30"/>
      <c r="Y34" s="25"/>
      <c r="Z34" s="25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</row>
    <row r="35" spans="1:787" ht="15" customHeight="1" x14ac:dyDescent="0.3">
      <c r="A35" s="19">
        <v>270017185</v>
      </c>
      <c r="B35" s="20" t="s">
        <v>3</v>
      </c>
      <c r="C35" s="21" t="s">
        <v>30</v>
      </c>
      <c r="D35" s="22">
        <v>20520</v>
      </c>
      <c r="E35" s="22">
        <v>91476</v>
      </c>
      <c r="F35" s="22">
        <v>0</v>
      </c>
      <c r="G35" s="22">
        <v>111996</v>
      </c>
      <c r="H35" s="22">
        <v>38520</v>
      </c>
      <c r="I35" s="22">
        <v>0</v>
      </c>
      <c r="J35" s="22">
        <v>78824</v>
      </c>
      <c r="K35" s="22">
        <v>117344</v>
      </c>
      <c r="L35" s="22">
        <v>165000</v>
      </c>
      <c r="M35" s="23">
        <v>43374</v>
      </c>
      <c r="N35" s="24">
        <f t="shared" si="0"/>
        <v>0.71117575757575757</v>
      </c>
      <c r="O35" s="27">
        <f>SUM(G34:G35)</f>
        <v>178662</v>
      </c>
      <c r="P35" s="27">
        <f>SUM(K34:K35)</f>
        <v>240529</v>
      </c>
      <c r="Q35" s="27">
        <f>SUM(L34:L35)</f>
        <v>290000</v>
      </c>
      <c r="R35" s="24">
        <f>P35/Q35</f>
        <v>0.82941034482758624</v>
      </c>
      <c r="S35" s="24">
        <v>0.23</v>
      </c>
      <c r="T35" s="26">
        <f t="shared" si="1"/>
        <v>0.95811358620689657</v>
      </c>
      <c r="U35" s="27">
        <f>(SUM(J34:J35)*(1+S35))+SUM(H34:H35)</f>
        <v>277852.94</v>
      </c>
      <c r="V35" s="28">
        <v>0.23</v>
      </c>
      <c r="W35" s="28">
        <f t="shared" si="4"/>
        <v>0.95811358620689657</v>
      </c>
      <c r="X35" s="30">
        <f>(SUM(J34:J35)*(1+V35))+SUM(H34:H35)</f>
        <v>277852.94</v>
      </c>
      <c r="Y35" s="25">
        <v>2</v>
      </c>
      <c r="Z35" s="25">
        <v>8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</row>
    <row r="36" spans="1:787" ht="15" customHeight="1" x14ac:dyDescent="0.3">
      <c r="A36" s="33">
        <v>270138170</v>
      </c>
      <c r="B36" s="34" t="s">
        <v>26</v>
      </c>
      <c r="C36" s="35" t="s">
        <v>30</v>
      </c>
      <c r="D36" s="22">
        <v>408907</v>
      </c>
      <c r="E36" s="22">
        <v>0</v>
      </c>
      <c r="F36" s="22">
        <v>0</v>
      </c>
      <c r="G36" s="22">
        <v>408907</v>
      </c>
      <c r="H36" s="36">
        <v>408907</v>
      </c>
      <c r="I36" s="22">
        <v>0</v>
      </c>
      <c r="J36" s="36">
        <v>0</v>
      </c>
      <c r="K36" s="36">
        <v>408907</v>
      </c>
      <c r="L36" s="36">
        <v>334710</v>
      </c>
      <c r="M36" s="37">
        <v>43301</v>
      </c>
      <c r="N36" s="38">
        <f t="shared" si="0"/>
        <v>1.2216754802664993</v>
      </c>
      <c r="O36" s="27">
        <f>G36</f>
        <v>408907</v>
      </c>
      <c r="P36" s="39">
        <f>K36</f>
        <v>408907</v>
      </c>
      <c r="Q36" s="39">
        <f>L36</f>
        <v>334710</v>
      </c>
      <c r="R36" s="38">
        <f>P36/Q36</f>
        <v>1.2216754802664993</v>
      </c>
      <c r="S36" s="38">
        <v>0</v>
      </c>
      <c r="T36" s="40">
        <f t="shared" si="1"/>
        <v>1.2216754802664993</v>
      </c>
      <c r="U36" s="39">
        <f>(SUM(J36)*(1+S36))+SUM(H36)</f>
        <v>408907</v>
      </c>
      <c r="V36" s="41">
        <v>0</v>
      </c>
      <c r="W36" s="41">
        <f t="shared" si="4"/>
        <v>1.2216754802664993</v>
      </c>
      <c r="X36" s="42">
        <f>(SUM(J36)*(1+V36))+SUM(H36)</f>
        <v>408907</v>
      </c>
      <c r="Y36" s="47">
        <v>1</v>
      </c>
      <c r="Z36" s="25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</row>
    <row r="37" spans="1:787" s="12" customFormat="1" ht="15" customHeight="1" x14ac:dyDescent="0.3">
      <c r="A37" s="19">
        <v>270140019</v>
      </c>
      <c r="B37" s="20" t="s">
        <v>4</v>
      </c>
      <c r="C37" s="21" t="s">
        <v>30</v>
      </c>
      <c r="D37" s="22">
        <v>376985</v>
      </c>
      <c r="E37" s="22">
        <v>112935</v>
      </c>
      <c r="F37" s="22">
        <v>0</v>
      </c>
      <c r="G37" s="22">
        <v>489920</v>
      </c>
      <c r="H37" s="22">
        <v>376985</v>
      </c>
      <c r="I37" s="22">
        <v>0</v>
      </c>
      <c r="J37" s="22">
        <v>112935</v>
      </c>
      <c r="K37" s="22">
        <v>489920</v>
      </c>
      <c r="L37" s="22">
        <v>500000</v>
      </c>
      <c r="M37" s="23">
        <v>43647</v>
      </c>
      <c r="N37" s="24">
        <f t="shared" si="0"/>
        <v>0.97984000000000004</v>
      </c>
      <c r="O37" s="27">
        <f>G37</f>
        <v>489920</v>
      </c>
      <c r="P37" s="27">
        <f>K37</f>
        <v>489920</v>
      </c>
      <c r="Q37" s="27">
        <f>L37</f>
        <v>500000</v>
      </c>
      <c r="R37" s="24">
        <f>P37/Q37</f>
        <v>0.97984000000000004</v>
      </c>
      <c r="S37" s="24">
        <v>0</v>
      </c>
      <c r="T37" s="26">
        <f t="shared" si="1"/>
        <v>0.97984000000000004</v>
      </c>
      <c r="U37" s="27">
        <f>(SUM(J37)*(1+S37))+SUM(H37)</f>
        <v>489920</v>
      </c>
      <c r="V37" s="28">
        <v>0</v>
      </c>
      <c r="W37" s="28">
        <f t="shared" si="4"/>
        <v>0.97984000000000004</v>
      </c>
      <c r="X37" s="30">
        <f>(SUM(J37)*(1+V37))+SUM(H37)</f>
        <v>489920</v>
      </c>
      <c r="Y37" s="25">
        <v>1</v>
      </c>
      <c r="Z37" s="25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</row>
    <row r="38" spans="1:787" ht="15" customHeight="1" x14ac:dyDescent="0.3">
      <c r="A38" s="19">
        <v>270031857</v>
      </c>
      <c r="B38" s="20" t="s">
        <v>5</v>
      </c>
      <c r="C38" s="21" t="s">
        <v>30</v>
      </c>
      <c r="D38" s="22">
        <v>120425</v>
      </c>
      <c r="E38" s="22">
        <v>0</v>
      </c>
      <c r="F38" s="22">
        <v>383970</v>
      </c>
      <c r="G38" s="22">
        <v>504395</v>
      </c>
      <c r="H38" s="22">
        <v>120425</v>
      </c>
      <c r="I38" s="22">
        <v>0</v>
      </c>
      <c r="J38" s="22">
        <v>342830</v>
      </c>
      <c r="K38" s="22">
        <v>463255</v>
      </c>
      <c r="L38" s="22">
        <v>245000</v>
      </c>
      <c r="M38" s="23">
        <v>43021</v>
      </c>
      <c r="N38" s="24">
        <f t="shared" si="0"/>
        <v>1.8908367346938775</v>
      </c>
      <c r="O38" s="25"/>
      <c r="P38" s="25"/>
      <c r="Q38" s="25"/>
      <c r="R38" s="25"/>
      <c r="S38" s="24"/>
      <c r="T38" s="26"/>
      <c r="U38" s="27"/>
      <c r="V38" s="28"/>
      <c r="W38" s="28"/>
      <c r="X38" s="30"/>
      <c r="Y38" s="25"/>
      <c r="Z38" s="2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</row>
    <row r="39" spans="1:787" s="12" customFormat="1" ht="15" customHeight="1" x14ac:dyDescent="0.3">
      <c r="A39" s="19">
        <v>270031899</v>
      </c>
      <c r="B39" s="20" t="s">
        <v>5</v>
      </c>
      <c r="C39" s="21" t="s">
        <v>30</v>
      </c>
      <c r="D39" s="22">
        <v>75900</v>
      </c>
      <c r="E39" s="22">
        <v>99266</v>
      </c>
      <c r="F39" s="22">
        <v>0</v>
      </c>
      <c r="G39" s="22">
        <v>175166</v>
      </c>
      <c r="H39" s="22">
        <v>75900</v>
      </c>
      <c r="I39" s="22">
        <v>0</v>
      </c>
      <c r="J39" s="22">
        <v>88630</v>
      </c>
      <c r="K39" s="22">
        <v>164530</v>
      </c>
      <c r="L39" s="22">
        <v>225000</v>
      </c>
      <c r="M39" s="23">
        <v>43242</v>
      </c>
      <c r="N39" s="24">
        <f t="shared" si="0"/>
        <v>0.73124444444444447</v>
      </c>
      <c r="O39" s="27">
        <f>SUM(G38:G39)</f>
        <v>679561</v>
      </c>
      <c r="P39" s="27">
        <f>SUM(K38:K39)</f>
        <v>627785</v>
      </c>
      <c r="Q39" s="27">
        <f>SUM(L38:L39)</f>
        <v>470000</v>
      </c>
      <c r="R39" s="24">
        <f>P39/Q39</f>
        <v>1.3357127659574468</v>
      </c>
      <c r="S39" s="24">
        <v>0</v>
      </c>
      <c r="T39" s="26">
        <f t="shared" si="1"/>
        <v>1.3357127659574468</v>
      </c>
      <c r="U39" s="27">
        <f>(SUM(J38:J39)*(1+S39))+SUM(H38:H39)</f>
        <v>627785</v>
      </c>
      <c r="V39" s="28">
        <v>0</v>
      </c>
      <c r="W39" s="28">
        <f t="shared" si="4"/>
        <v>1.3357127659574468</v>
      </c>
      <c r="X39" s="30">
        <f>(SUM(J38:J39)*(1+V39))+SUM(H38:H39)</f>
        <v>627785</v>
      </c>
      <c r="Y39" s="25">
        <v>2</v>
      </c>
      <c r="Z39" s="2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</row>
    <row r="40" spans="1:787" ht="15" customHeight="1" x14ac:dyDescent="0.3">
      <c r="A40" s="19">
        <v>270033614</v>
      </c>
      <c r="B40" s="20" t="s">
        <v>6</v>
      </c>
      <c r="C40" s="21" t="s">
        <v>30</v>
      </c>
      <c r="D40" s="22">
        <v>443050</v>
      </c>
      <c r="E40" s="22">
        <v>1329070</v>
      </c>
      <c r="F40" s="22">
        <v>0</v>
      </c>
      <c r="G40" s="22">
        <v>1772120</v>
      </c>
      <c r="H40" s="22">
        <v>443050</v>
      </c>
      <c r="I40" s="22">
        <v>0</v>
      </c>
      <c r="J40" s="22">
        <v>1186670</v>
      </c>
      <c r="K40" s="22">
        <v>1629720</v>
      </c>
      <c r="L40" s="22">
        <v>2154422</v>
      </c>
      <c r="M40" s="23">
        <v>43203</v>
      </c>
      <c r="N40" s="24">
        <f t="shared" si="0"/>
        <v>0.75645347104699079</v>
      </c>
      <c r="O40" s="27">
        <f>SUM(G40:G40)</f>
        <v>1772120</v>
      </c>
      <c r="P40" s="27">
        <f>SUM(K40:K40)</f>
        <v>1629720</v>
      </c>
      <c r="Q40" s="27">
        <f>SUM(L40:L40)</f>
        <v>2154422</v>
      </c>
      <c r="R40" s="24">
        <f t="shared" ref="R40:R42" si="5">P40/Q40</f>
        <v>0.75645347104699079</v>
      </c>
      <c r="S40" s="24">
        <v>0</v>
      </c>
      <c r="T40" s="26">
        <f t="shared" si="1"/>
        <v>0.75645347104699079</v>
      </c>
      <c r="U40" s="27">
        <f>(SUM(J40)*(1+S40))+SUM(H40)</f>
        <v>1629720</v>
      </c>
      <c r="V40" s="31">
        <v>0.25</v>
      </c>
      <c r="W40" s="31">
        <f t="shared" si="4"/>
        <v>0.8941551376656941</v>
      </c>
      <c r="X40" s="32">
        <f>(SUM(J40)*(1+V40))+SUM(H40)</f>
        <v>1926387.5</v>
      </c>
      <c r="Y40" s="25">
        <v>1</v>
      </c>
      <c r="Z40" s="25">
        <v>8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</row>
    <row r="41" spans="1:787" s="12" customFormat="1" ht="15" customHeight="1" x14ac:dyDescent="0.3">
      <c r="A41" s="19">
        <v>270033838</v>
      </c>
      <c r="B41" s="20" t="s">
        <v>7</v>
      </c>
      <c r="C41" s="21" t="s">
        <v>30</v>
      </c>
      <c r="D41" s="22">
        <v>56330</v>
      </c>
      <c r="E41" s="22">
        <v>185903</v>
      </c>
      <c r="F41" s="22">
        <v>0</v>
      </c>
      <c r="G41" s="22">
        <v>242233</v>
      </c>
      <c r="H41" s="22">
        <v>56330</v>
      </c>
      <c r="I41" s="22">
        <v>0</v>
      </c>
      <c r="J41" s="22">
        <v>165985</v>
      </c>
      <c r="K41" s="22">
        <v>222315</v>
      </c>
      <c r="L41" s="22">
        <v>244000</v>
      </c>
      <c r="M41" s="23">
        <v>42738</v>
      </c>
      <c r="N41" s="24">
        <f t="shared" si="0"/>
        <v>0.91112704918032783</v>
      </c>
      <c r="O41" s="27">
        <f>G41</f>
        <v>242233</v>
      </c>
      <c r="P41" s="27">
        <f>K41</f>
        <v>222315</v>
      </c>
      <c r="Q41" s="27">
        <f>L41</f>
        <v>244000</v>
      </c>
      <c r="R41" s="24">
        <f t="shared" si="5"/>
        <v>0.91112704918032783</v>
      </c>
      <c r="S41" s="24">
        <v>0</v>
      </c>
      <c r="T41" s="26">
        <f t="shared" si="1"/>
        <v>0.91112704918032783</v>
      </c>
      <c r="U41" s="27">
        <f>(SUM(J41)*(1+S41))+SUM(H41)</f>
        <v>222315</v>
      </c>
      <c r="V41" s="31">
        <v>7.0000000000000007E-2</v>
      </c>
      <c r="W41" s="31">
        <f t="shared" si="4"/>
        <v>0.95874569672131149</v>
      </c>
      <c r="X41" s="32">
        <f>(SUM(J41)*(1+V41))+SUM(H41)</f>
        <v>233933.95</v>
      </c>
      <c r="Y41" s="25">
        <v>1</v>
      </c>
      <c r="Z41" s="25">
        <v>2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</row>
    <row r="42" spans="1:787" s="12" customFormat="1" ht="15" customHeight="1" x14ac:dyDescent="0.3">
      <c r="A42" s="19">
        <v>270137092</v>
      </c>
      <c r="B42" s="20" t="s">
        <v>24</v>
      </c>
      <c r="C42" s="21" t="s">
        <v>30</v>
      </c>
      <c r="D42" s="22">
        <v>32015</v>
      </c>
      <c r="E42" s="22">
        <v>274176</v>
      </c>
      <c r="F42" s="22">
        <v>0</v>
      </c>
      <c r="G42" s="22">
        <v>306191</v>
      </c>
      <c r="H42" s="22">
        <v>32015</v>
      </c>
      <c r="I42" s="22">
        <v>0</v>
      </c>
      <c r="J42" s="22">
        <v>244800</v>
      </c>
      <c r="K42" s="22">
        <v>276815</v>
      </c>
      <c r="L42" s="22">
        <v>382500</v>
      </c>
      <c r="M42" s="23">
        <v>43108</v>
      </c>
      <c r="N42" s="24">
        <f t="shared" si="0"/>
        <v>0.72369934640522871</v>
      </c>
      <c r="O42" s="27">
        <f>G42</f>
        <v>306191</v>
      </c>
      <c r="P42" s="27">
        <f>K42</f>
        <v>276815</v>
      </c>
      <c r="Q42" s="27">
        <f>L42</f>
        <v>382500</v>
      </c>
      <c r="R42" s="24">
        <f t="shared" si="5"/>
        <v>0.72369934640522871</v>
      </c>
      <c r="S42" s="24">
        <v>0</v>
      </c>
      <c r="T42" s="26">
        <f t="shared" si="1"/>
        <v>0.72369934640522871</v>
      </c>
      <c r="U42" s="27">
        <f>(SUM(J42)*(1+S42))+SUM(H42)</f>
        <v>276815</v>
      </c>
      <c r="V42" s="31">
        <v>0.25</v>
      </c>
      <c r="W42" s="31">
        <f t="shared" si="4"/>
        <v>0.88369934640522874</v>
      </c>
      <c r="X42" s="32">
        <f>(SUM(J42)*(1+V42))+SUM(H42)</f>
        <v>338015</v>
      </c>
      <c r="Y42" s="25">
        <v>1</v>
      </c>
      <c r="Z42" s="25">
        <v>3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</row>
    <row r="43" spans="1:787" ht="15" customHeight="1" x14ac:dyDescent="0.3">
      <c r="A43" s="19">
        <v>270036218</v>
      </c>
      <c r="B43" s="20" t="s">
        <v>8</v>
      </c>
      <c r="C43" s="21" t="s">
        <v>30</v>
      </c>
      <c r="D43" s="22">
        <v>423750</v>
      </c>
      <c r="E43" s="22">
        <v>220102</v>
      </c>
      <c r="F43" s="22">
        <v>0</v>
      </c>
      <c r="G43" s="22">
        <v>643852</v>
      </c>
      <c r="H43" s="22">
        <v>423752</v>
      </c>
      <c r="I43" s="22">
        <v>0</v>
      </c>
      <c r="J43" s="22">
        <v>233168</v>
      </c>
      <c r="K43" s="22">
        <v>656920</v>
      </c>
      <c r="L43" s="22">
        <v>630000</v>
      </c>
      <c r="M43" s="23">
        <v>42670</v>
      </c>
      <c r="N43" s="24">
        <f t="shared" si="0"/>
        <v>1.0427301587301587</v>
      </c>
      <c r="O43" s="25"/>
      <c r="P43" s="25"/>
      <c r="Q43" s="25"/>
      <c r="R43" s="25"/>
      <c r="S43" s="24"/>
      <c r="T43" s="26"/>
      <c r="U43" s="27"/>
      <c r="V43" s="28"/>
      <c r="W43" s="28"/>
      <c r="X43" s="30"/>
      <c r="Y43" s="25"/>
      <c r="Z43" s="25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</row>
    <row r="44" spans="1:787" ht="15" customHeight="1" x14ac:dyDescent="0.3">
      <c r="A44" s="19">
        <v>270036218</v>
      </c>
      <c r="B44" s="20" t="s">
        <v>8</v>
      </c>
      <c r="C44" s="21" t="s">
        <v>30</v>
      </c>
      <c r="D44" s="22">
        <v>423750</v>
      </c>
      <c r="E44" s="22">
        <v>220102</v>
      </c>
      <c r="F44" s="22">
        <v>0</v>
      </c>
      <c r="G44" s="22">
        <v>643852</v>
      </c>
      <c r="H44" s="22">
        <v>423752</v>
      </c>
      <c r="I44" s="22">
        <v>0</v>
      </c>
      <c r="J44" s="22">
        <v>233168</v>
      </c>
      <c r="K44" s="22">
        <v>656920</v>
      </c>
      <c r="L44" s="22">
        <v>725000</v>
      </c>
      <c r="M44" s="23">
        <v>43020</v>
      </c>
      <c r="N44" s="24">
        <f t="shared" si="0"/>
        <v>0.90609655172413794</v>
      </c>
      <c r="O44" s="27">
        <f>SUM(G43:G44)</f>
        <v>1287704</v>
      </c>
      <c r="P44" s="27">
        <f>SUM(K43:K44)</f>
        <v>1313840</v>
      </c>
      <c r="Q44" s="27">
        <f>SUM(L43:L44)</f>
        <v>1355000</v>
      </c>
      <c r="R44" s="24">
        <f t="shared" ref="R44:R48" si="6">P44/Q44</f>
        <v>0.96962361623616233</v>
      </c>
      <c r="S44" s="24">
        <v>0</v>
      </c>
      <c r="T44" s="26">
        <f t="shared" si="1"/>
        <v>0.96962361623616233</v>
      </c>
      <c r="U44" s="27">
        <f>(SUM(J43:J44)*(1+S44))+SUM(H43:H44)</f>
        <v>1313840</v>
      </c>
      <c r="V44" s="28">
        <v>0</v>
      </c>
      <c r="W44" s="28">
        <f t="shared" si="4"/>
        <v>0.96962361623616233</v>
      </c>
      <c r="X44" s="30">
        <f>(SUM(J43:J44)*(1+V44))+SUM(H43:H44)</f>
        <v>1313840</v>
      </c>
      <c r="Y44" s="25">
        <v>2</v>
      </c>
      <c r="Z44" s="25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</row>
    <row r="45" spans="1:787" ht="15" customHeight="1" x14ac:dyDescent="0.3">
      <c r="A45" s="33">
        <v>270139762</v>
      </c>
      <c r="B45" s="34" t="s">
        <v>9</v>
      </c>
      <c r="C45" s="35" t="s">
        <v>30</v>
      </c>
      <c r="D45" s="22">
        <v>128050</v>
      </c>
      <c r="E45" s="22">
        <v>0</v>
      </c>
      <c r="F45" s="22">
        <v>0</v>
      </c>
      <c r="G45" s="22">
        <v>128050</v>
      </c>
      <c r="H45" s="36">
        <v>128050</v>
      </c>
      <c r="I45" s="22">
        <v>0</v>
      </c>
      <c r="J45" s="36">
        <v>0</v>
      </c>
      <c r="K45" s="36">
        <v>128050</v>
      </c>
      <c r="L45" s="36">
        <v>157080</v>
      </c>
      <c r="M45" s="37">
        <v>42719</v>
      </c>
      <c r="N45" s="38">
        <f t="shared" si="0"/>
        <v>0.81518971224853576</v>
      </c>
      <c r="O45" s="27">
        <f>G45</f>
        <v>128050</v>
      </c>
      <c r="P45" s="39">
        <f t="shared" ref="P45:Q48" si="7">K45</f>
        <v>128050</v>
      </c>
      <c r="Q45" s="39">
        <f t="shared" si="7"/>
        <v>157080</v>
      </c>
      <c r="R45" s="38">
        <f t="shared" si="6"/>
        <v>0.81518971224853576</v>
      </c>
      <c r="S45" s="38">
        <v>0</v>
      </c>
      <c r="T45" s="40">
        <f t="shared" si="1"/>
        <v>0.81518971224853576</v>
      </c>
      <c r="U45" s="39">
        <f>(SUM(J45)*(1+S45))+SUM(H45)</f>
        <v>128050</v>
      </c>
      <c r="V45" s="41">
        <v>0</v>
      </c>
      <c r="W45" s="41">
        <f t="shared" si="4"/>
        <v>0.81518971224853576</v>
      </c>
      <c r="X45" s="42">
        <f>(SUM(J45)*(1+V45))+SUM(H45)</f>
        <v>128050</v>
      </c>
      <c r="Y45" s="47">
        <v>1</v>
      </c>
      <c r="Z45" s="25">
        <v>8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</row>
    <row r="46" spans="1:787" ht="15" customHeight="1" x14ac:dyDescent="0.3">
      <c r="A46" s="19">
        <v>270138917</v>
      </c>
      <c r="B46" s="20" t="s">
        <v>27</v>
      </c>
      <c r="C46" s="21" t="s">
        <v>30</v>
      </c>
      <c r="D46" s="22">
        <v>72380</v>
      </c>
      <c r="E46" s="22">
        <v>47902</v>
      </c>
      <c r="F46" s="22">
        <v>0</v>
      </c>
      <c r="G46" s="22">
        <v>120282</v>
      </c>
      <c r="H46" s="22">
        <v>72380</v>
      </c>
      <c r="I46" s="22">
        <v>0</v>
      </c>
      <c r="J46" s="22">
        <v>70125</v>
      </c>
      <c r="K46" s="22">
        <v>142505</v>
      </c>
      <c r="L46" s="22">
        <v>150000</v>
      </c>
      <c r="M46" s="23">
        <v>43378</v>
      </c>
      <c r="N46" s="24">
        <f t="shared" si="0"/>
        <v>0.95003333333333329</v>
      </c>
      <c r="O46" s="27">
        <f>G46</f>
        <v>120282</v>
      </c>
      <c r="P46" s="27">
        <f t="shared" si="7"/>
        <v>142505</v>
      </c>
      <c r="Q46" s="27">
        <f t="shared" si="7"/>
        <v>150000</v>
      </c>
      <c r="R46" s="24">
        <f t="shared" si="6"/>
        <v>0.95003333333333329</v>
      </c>
      <c r="S46" s="24">
        <v>0</v>
      </c>
      <c r="T46" s="26">
        <f t="shared" si="1"/>
        <v>0.95003333333333329</v>
      </c>
      <c r="U46" s="27">
        <f>(SUM(J46)*(1+S46))+SUM(H46)</f>
        <v>142505</v>
      </c>
      <c r="V46" s="28">
        <v>0</v>
      </c>
      <c r="W46" s="28">
        <f t="shared" si="4"/>
        <v>0.95003333333333329</v>
      </c>
      <c r="X46" s="30">
        <f>(SUM(J46)*(1+V46))+SUM(H46)</f>
        <v>142505</v>
      </c>
      <c r="Y46" s="25">
        <v>1</v>
      </c>
      <c r="Z46" s="25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</row>
    <row r="47" spans="1:787" s="12" customFormat="1" ht="15" customHeight="1" x14ac:dyDescent="0.3">
      <c r="A47" s="19">
        <v>270137615</v>
      </c>
      <c r="B47" s="20" t="s">
        <v>25</v>
      </c>
      <c r="C47" s="21" t="s">
        <v>31</v>
      </c>
      <c r="D47" s="22">
        <v>31900</v>
      </c>
      <c r="E47" s="22">
        <v>208802</v>
      </c>
      <c r="F47" s="22">
        <v>0</v>
      </c>
      <c r="G47" s="22">
        <v>240702</v>
      </c>
      <c r="H47" s="22">
        <v>31900</v>
      </c>
      <c r="I47" s="22">
        <v>0</v>
      </c>
      <c r="J47" s="22">
        <v>186430</v>
      </c>
      <c r="K47" s="22">
        <v>218330</v>
      </c>
      <c r="L47" s="22">
        <v>325000</v>
      </c>
      <c r="M47" s="23">
        <v>43024</v>
      </c>
      <c r="N47" s="24">
        <f t="shared" si="0"/>
        <v>0.67178461538461542</v>
      </c>
      <c r="O47" s="27">
        <f>G47</f>
        <v>240702</v>
      </c>
      <c r="P47" s="27">
        <f t="shared" si="7"/>
        <v>218330</v>
      </c>
      <c r="Q47" s="27">
        <f t="shared" si="7"/>
        <v>325000</v>
      </c>
      <c r="R47" s="24">
        <f t="shared" si="6"/>
        <v>0.67178461538461542</v>
      </c>
      <c r="S47" s="24">
        <v>0</v>
      </c>
      <c r="T47" s="26">
        <f t="shared" si="1"/>
        <v>0.67178461538461542</v>
      </c>
      <c r="U47" s="27">
        <f>(SUM(J47)*(1+S47))+SUM(H47)</f>
        <v>218330</v>
      </c>
      <c r="V47" s="31">
        <v>0.25</v>
      </c>
      <c r="W47" s="31">
        <f t="shared" si="4"/>
        <v>0.81519230769230766</v>
      </c>
      <c r="X47" s="32">
        <f>(SUM(J47)*(1+V47))+SUM(H47)</f>
        <v>264937.5</v>
      </c>
      <c r="Y47" s="25">
        <v>1</v>
      </c>
      <c r="Z47" s="25">
        <v>19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</row>
    <row r="48" spans="1:787" ht="15" customHeight="1" x14ac:dyDescent="0.3">
      <c r="A48" s="33">
        <v>270139046</v>
      </c>
      <c r="B48" s="34" t="s">
        <v>29</v>
      </c>
      <c r="C48" s="35" t="s">
        <v>31</v>
      </c>
      <c r="D48" s="22">
        <v>0</v>
      </c>
      <c r="E48" s="22">
        <v>0</v>
      </c>
      <c r="F48" s="22">
        <v>0</v>
      </c>
      <c r="G48" s="22">
        <v>0</v>
      </c>
      <c r="H48" s="36">
        <v>133720</v>
      </c>
      <c r="I48" s="22">
        <v>0</v>
      </c>
      <c r="J48" s="36">
        <v>0</v>
      </c>
      <c r="K48" s="36">
        <v>133720</v>
      </c>
      <c r="L48" s="36">
        <v>132398</v>
      </c>
      <c r="M48" s="37">
        <v>43287</v>
      </c>
      <c r="N48" s="38">
        <f t="shared" si="0"/>
        <v>1.0099850450913155</v>
      </c>
      <c r="O48" s="27">
        <f>G48</f>
        <v>0</v>
      </c>
      <c r="P48" s="39">
        <f t="shared" si="7"/>
        <v>133720</v>
      </c>
      <c r="Q48" s="39">
        <f t="shared" si="7"/>
        <v>132398</v>
      </c>
      <c r="R48" s="38">
        <f t="shared" si="6"/>
        <v>1.0099850450913155</v>
      </c>
      <c r="S48" s="38">
        <v>0</v>
      </c>
      <c r="T48" s="40">
        <f t="shared" si="1"/>
        <v>1.0099850450913155</v>
      </c>
      <c r="U48" s="39">
        <f>(SUM(J48)*(1+S48))+SUM(H48)</f>
        <v>133720</v>
      </c>
      <c r="V48" s="41">
        <v>0</v>
      </c>
      <c r="W48" s="41">
        <f t="shared" si="4"/>
        <v>1.0099850450913155</v>
      </c>
      <c r="X48" s="42">
        <f>(SUM(J48)*(1+V48))+SUM(H48)</f>
        <v>133720</v>
      </c>
      <c r="Y48" s="47">
        <v>1</v>
      </c>
      <c r="Z48" s="25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</row>
    <row r="49" spans="1:787" ht="15" customHeight="1" x14ac:dyDescent="0.3">
      <c r="A49" s="19">
        <v>270044338</v>
      </c>
      <c r="B49" s="20" t="s">
        <v>10</v>
      </c>
      <c r="C49" s="21" t="s">
        <v>30</v>
      </c>
      <c r="D49" s="22">
        <v>76000</v>
      </c>
      <c r="E49" s="22">
        <v>758223</v>
      </c>
      <c r="F49" s="22">
        <v>0</v>
      </c>
      <c r="G49" s="22">
        <v>834223</v>
      </c>
      <c r="H49" s="22">
        <v>124320</v>
      </c>
      <c r="I49" s="22">
        <v>0</v>
      </c>
      <c r="J49" s="22">
        <v>642767</v>
      </c>
      <c r="K49" s="22">
        <v>767087</v>
      </c>
      <c r="L49" s="22">
        <v>525000</v>
      </c>
      <c r="M49" s="23">
        <v>42860</v>
      </c>
      <c r="N49" s="24">
        <f t="shared" si="0"/>
        <v>1.4611180952380953</v>
      </c>
      <c r="O49" s="25"/>
      <c r="P49" s="25"/>
      <c r="Q49" s="25"/>
      <c r="R49" s="25"/>
      <c r="S49" s="24"/>
      <c r="T49" s="26"/>
      <c r="U49" s="27"/>
      <c r="V49" s="28"/>
      <c r="W49" s="28"/>
      <c r="X49" s="30"/>
      <c r="Y49" s="25"/>
      <c r="Z49" s="25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</row>
    <row r="50" spans="1:787" ht="15" customHeight="1" x14ac:dyDescent="0.3">
      <c r="A50" s="19">
        <v>270044464</v>
      </c>
      <c r="B50" s="20" t="s">
        <v>10</v>
      </c>
      <c r="C50" s="21" t="s">
        <v>30</v>
      </c>
      <c r="D50" s="22">
        <v>119565</v>
      </c>
      <c r="E50" s="22">
        <v>343336</v>
      </c>
      <c r="F50" s="22">
        <v>0</v>
      </c>
      <c r="G50" s="22">
        <v>462901</v>
      </c>
      <c r="H50" s="22">
        <v>79710</v>
      </c>
      <c r="I50" s="22">
        <v>0</v>
      </c>
      <c r="J50" s="22">
        <v>430621</v>
      </c>
      <c r="K50" s="22">
        <v>510331</v>
      </c>
      <c r="L50" s="22">
        <v>530000</v>
      </c>
      <c r="M50" s="23">
        <v>43505</v>
      </c>
      <c r="N50" s="24">
        <f t="shared" si="0"/>
        <v>0.96288867924528299</v>
      </c>
      <c r="O50" s="27">
        <f>SUM(G49:G50)</f>
        <v>1297124</v>
      </c>
      <c r="P50" s="27">
        <f>SUM(K49:K50)</f>
        <v>1277418</v>
      </c>
      <c r="Q50" s="27">
        <f>SUM(L49:L50)</f>
        <v>1055000</v>
      </c>
      <c r="R50" s="24">
        <f t="shared" ref="R50:R58" si="8">P50/Q50</f>
        <v>1.2108227488151659</v>
      </c>
      <c r="S50" s="24">
        <v>0</v>
      </c>
      <c r="T50" s="26">
        <f t="shared" si="1"/>
        <v>1.2108227488151659</v>
      </c>
      <c r="U50" s="27">
        <f>(SUM(J49:J50)*(1+S50))+SUM(H49:H50)</f>
        <v>1277418</v>
      </c>
      <c r="V50" s="28">
        <v>0</v>
      </c>
      <c r="W50" s="28">
        <f t="shared" si="4"/>
        <v>1.2108227488151659</v>
      </c>
      <c r="X50" s="30">
        <f>(SUM(J49:J50)*(1+V50))+SUM(H49:H50)</f>
        <v>1277418</v>
      </c>
      <c r="Y50" s="25">
        <v>2</v>
      </c>
      <c r="Z50" s="25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</row>
    <row r="51" spans="1:787" s="12" customFormat="1" ht="15" customHeight="1" x14ac:dyDescent="0.3">
      <c r="A51" s="19">
        <v>270050358</v>
      </c>
      <c r="B51" s="20" t="s">
        <v>11</v>
      </c>
      <c r="C51" s="21" t="s">
        <v>30</v>
      </c>
      <c r="D51" s="22">
        <v>87826</v>
      </c>
      <c r="E51" s="22">
        <v>83104</v>
      </c>
      <c r="F51" s="22">
        <v>0</v>
      </c>
      <c r="G51" s="22">
        <v>170930</v>
      </c>
      <c r="H51" s="22">
        <v>87826</v>
      </c>
      <c r="I51" s="22">
        <v>0</v>
      </c>
      <c r="J51" s="22">
        <v>74200</v>
      </c>
      <c r="K51" s="22">
        <v>162026</v>
      </c>
      <c r="L51" s="22">
        <v>155000</v>
      </c>
      <c r="M51" s="23">
        <v>43314</v>
      </c>
      <c r="N51" s="24">
        <f t="shared" si="0"/>
        <v>1.0453290322580646</v>
      </c>
      <c r="O51" s="27">
        <f t="shared" ref="O51:O58" si="9">G51</f>
        <v>170930</v>
      </c>
      <c r="P51" s="27">
        <f t="shared" ref="P51:Q58" si="10">K51</f>
        <v>162026</v>
      </c>
      <c r="Q51" s="27">
        <f t="shared" si="10"/>
        <v>155000</v>
      </c>
      <c r="R51" s="24">
        <f t="shared" si="8"/>
        <v>1.0453290322580646</v>
      </c>
      <c r="S51" s="24">
        <v>0</v>
      </c>
      <c r="T51" s="26">
        <f t="shared" si="1"/>
        <v>1.0453290322580646</v>
      </c>
      <c r="U51" s="27">
        <f>(SUM(J51)*(1+S51))+SUM(H51)</f>
        <v>162026</v>
      </c>
      <c r="V51" s="28">
        <v>0</v>
      </c>
      <c r="W51" s="28">
        <f t="shared" si="4"/>
        <v>1.0453290322580646</v>
      </c>
      <c r="X51" s="30">
        <f t="shared" ref="X51:X58" si="11">(SUM(J51)*(1+V51))+SUM(H51)</f>
        <v>162026</v>
      </c>
      <c r="Y51" s="25">
        <v>1</v>
      </c>
      <c r="Z51" s="25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</row>
    <row r="52" spans="1:787" s="12" customFormat="1" ht="15" customHeight="1" x14ac:dyDescent="0.3">
      <c r="A52" s="19">
        <v>270052885</v>
      </c>
      <c r="B52" s="20" t="s">
        <v>12</v>
      </c>
      <c r="C52" s="21" t="s">
        <v>30</v>
      </c>
      <c r="D52" s="22">
        <v>9855</v>
      </c>
      <c r="E52" s="22">
        <v>39357</v>
      </c>
      <c r="F52" s="22">
        <v>0</v>
      </c>
      <c r="G52" s="22">
        <v>49212</v>
      </c>
      <c r="H52" s="22">
        <v>19712</v>
      </c>
      <c r="I52" s="22">
        <v>0</v>
      </c>
      <c r="J52" s="22">
        <v>35140</v>
      </c>
      <c r="K52" s="22">
        <v>54852</v>
      </c>
      <c r="L52" s="22">
        <v>60000</v>
      </c>
      <c r="M52" s="23">
        <v>42898</v>
      </c>
      <c r="N52" s="24">
        <f t="shared" si="0"/>
        <v>0.91420000000000001</v>
      </c>
      <c r="O52" s="27">
        <f t="shared" si="9"/>
        <v>49212</v>
      </c>
      <c r="P52" s="27">
        <f t="shared" si="10"/>
        <v>54852</v>
      </c>
      <c r="Q52" s="27">
        <f t="shared" si="10"/>
        <v>60000</v>
      </c>
      <c r="R52" s="24">
        <f t="shared" si="8"/>
        <v>0.91420000000000001</v>
      </c>
      <c r="S52" s="24">
        <v>0</v>
      </c>
      <c r="T52" s="26">
        <f t="shared" si="1"/>
        <v>0.91420000000000001</v>
      </c>
      <c r="U52" s="27">
        <f>(SUM(J52)*(1+S52))+SUM(H52)</f>
        <v>54852</v>
      </c>
      <c r="V52" s="31">
        <v>7.0000000000000007E-2</v>
      </c>
      <c r="W52" s="31">
        <f t="shared" si="4"/>
        <v>0.95519666666666669</v>
      </c>
      <c r="X52" s="32">
        <f t="shared" si="11"/>
        <v>57311.8</v>
      </c>
      <c r="Y52" s="25">
        <v>1</v>
      </c>
      <c r="Z52" s="25">
        <v>7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</row>
    <row r="53" spans="1:787" ht="15" customHeight="1" x14ac:dyDescent="0.3">
      <c r="A53" s="19">
        <v>270135847</v>
      </c>
      <c r="B53" s="20" t="s">
        <v>23</v>
      </c>
      <c r="C53" s="21" t="s">
        <v>30</v>
      </c>
      <c r="D53" s="22">
        <v>67080</v>
      </c>
      <c r="E53" s="22">
        <v>400775</v>
      </c>
      <c r="F53" s="22">
        <v>0</v>
      </c>
      <c r="G53" s="22">
        <v>467855</v>
      </c>
      <c r="H53" s="22">
        <v>87082</v>
      </c>
      <c r="I53" s="22">
        <v>0</v>
      </c>
      <c r="J53" s="22">
        <v>357835</v>
      </c>
      <c r="K53" s="22">
        <v>444917</v>
      </c>
      <c r="L53" s="22">
        <v>580000</v>
      </c>
      <c r="M53" s="23">
        <v>42781</v>
      </c>
      <c r="N53" s="24">
        <f t="shared" si="0"/>
        <v>0.76709827586206891</v>
      </c>
      <c r="O53" s="27">
        <f t="shared" si="9"/>
        <v>467855</v>
      </c>
      <c r="P53" s="27">
        <f t="shared" si="10"/>
        <v>444917</v>
      </c>
      <c r="Q53" s="27">
        <f t="shared" si="10"/>
        <v>580000</v>
      </c>
      <c r="R53" s="24">
        <f t="shared" si="8"/>
        <v>0.76709827586206891</v>
      </c>
      <c r="S53" s="24">
        <v>0</v>
      </c>
      <c r="T53" s="26">
        <f t="shared" si="1"/>
        <v>0.76709827586206891</v>
      </c>
      <c r="U53" s="27">
        <f t="shared" ref="U53:U58" si="12">(SUM(J53)*(1+S53))+SUM(H53)</f>
        <v>444917</v>
      </c>
      <c r="V53" s="31">
        <v>0.25</v>
      </c>
      <c r="W53" s="31">
        <f t="shared" si="4"/>
        <v>0.92133750000000003</v>
      </c>
      <c r="X53" s="32">
        <f t="shared" si="11"/>
        <v>534375.75</v>
      </c>
      <c r="Y53" s="25">
        <v>1</v>
      </c>
      <c r="Z53" s="25">
        <v>3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</row>
    <row r="54" spans="1:787" s="12" customFormat="1" ht="15" customHeight="1" x14ac:dyDescent="0.3">
      <c r="A54" s="19">
        <v>270058058</v>
      </c>
      <c r="B54" s="20" t="s">
        <v>13</v>
      </c>
      <c r="C54" s="21" t="s">
        <v>30</v>
      </c>
      <c r="D54" s="22">
        <v>46470</v>
      </c>
      <c r="E54" s="22">
        <v>122640</v>
      </c>
      <c r="F54" s="22">
        <v>0</v>
      </c>
      <c r="G54" s="22">
        <v>169110</v>
      </c>
      <c r="H54" s="22">
        <v>46470</v>
      </c>
      <c r="I54" s="22">
        <v>0</v>
      </c>
      <c r="J54" s="22">
        <v>109500</v>
      </c>
      <c r="K54" s="22">
        <v>155970</v>
      </c>
      <c r="L54" s="22">
        <v>245000</v>
      </c>
      <c r="M54" s="23">
        <v>42733</v>
      </c>
      <c r="N54" s="24">
        <f t="shared" si="0"/>
        <v>0.6366122448979592</v>
      </c>
      <c r="O54" s="27">
        <f t="shared" si="9"/>
        <v>169110</v>
      </c>
      <c r="P54" s="27">
        <f t="shared" si="10"/>
        <v>155970</v>
      </c>
      <c r="Q54" s="27">
        <f t="shared" si="10"/>
        <v>245000</v>
      </c>
      <c r="R54" s="24">
        <f t="shared" si="8"/>
        <v>0.6366122448979592</v>
      </c>
      <c r="S54" s="24">
        <v>0</v>
      </c>
      <c r="T54" s="26">
        <f t="shared" si="1"/>
        <v>0.6366122448979592</v>
      </c>
      <c r="U54" s="27">
        <f t="shared" si="12"/>
        <v>155970</v>
      </c>
      <c r="V54" s="31">
        <v>0.25</v>
      </c>
      <c r="W54" s="31">
        <f t="shared" si="4"/>
        <v>0.74834693877551017</v>
      </c>
      <c r="X54" s="32">
        <f t="shared" si="11"/>
        <v>183345</v>
      </c>
      <c r="Y54" s="25">
        <v>1</v>
      </c>
      <c r="Z54" s="25">
        <v>4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</row>
    <row r="55" spans="1:787" ht="15" customHeight="1" x14ac:dyDescent="0.3">
      <c r="A55" s="19">
        <v>270060053</v>
      </c>
      <c r="B55" s="20" t="s">
        <v>14</v>
      </c>
      <c r="C55" s="21" t="s">
        <v>30</v>
      </c>
      <c r="D55" s="22">
        <v>100520</v>
      </c>
      <c r="E55" s="22">
        <v>91650</v>
      </c>
      <c r="F55" s="22">
        <v>0</v>
      </c>
      <c r="G55" s="22">
        <v>192170</v>
      </c>
      <c r="H55" s="22">
        <v>103740</v>
      </c>
      <c r="I55" s="22">
        <v>0</v>
      </c>
      <c r="J55" s="22">
        <v>77973</v>
      </c>
      <c r="K55" s="22">
        <v>181713</v>
      </c>
      <c r="L55" s="22">
        <v>175830</v>
      </c>
      <c r="M55" s="23">
        <v>42976</v>
      </c>
      <c r="N55" s="24">
        <f t="shared" si="0"/>
        <v>1.0334584541887051</v>
      </c>
      <c r="O55" s="27">
        <f t="shared" si="9"/>
        <v>192170</v>
      </c>
      <c r="P55" s="27">
        <f t="shared" si="10"/>
        <v>181713</v>
      </c>
      <c r="Q55" s="27">
        <f t="shared" si="10"/>
        <v>175830</v>
      </c>
      <c r="R55" s="24">
        <f t="shared" si="8"/>
        <v>1.0334584541887051</v>
      </c>
      <c r="S55" s="24">
        <v>0</v>
      </c>
      <c r="T55" s="26">
        <f t="shared" si="1"/>
        <v>1.0334584541887051</v>
      </c>
      <c r="U55" s="27">
        <f t="shared" si="12"/>
        <v>181713</v>
      </c>
      <c r="V55" s="28">
        <v>0</v>
      </c>
      <c r="W55" s="28">
        <f t="shared" si="4"/>
        <v>1.0334584541887051</v>
      </c>
      <c r="X55" s="30">
        <f t="shared" si="11"/>
        <v>181713</v>
      </c>
      <c r="Y55" s="25">
        <v>1</v>
      </c>
      <c r="Z55" s="25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</row>
    <row r="56" spans="1:787" s="12" customFormat="1" ht="15" customHeight="1" x14ac:dyDescent="0.3">
      <c r="A56" s="19">
        <v>270102249</v>
      </c>
      <c r="B56" s="20" t="s">
        <v>19</v>
      </c>
      <c r="C56" s="21" t="s">
        <v>30</v>
      </c>
      <c r="D56" s="22">
        <v>94350</v>
      </c>
      <c r="E56" s="22">
        <v>972650</v>
      </c>
      <c r="F56" s="22">
        <v>0</v>
      </c>
      <c r="G56" s="22">
        <v>1067000</v>
      </c>
      <c r="H56" s="22">
        <v>94350</v>
      </c>
      <c r="I56" s="22">
        <v>0</v>
      </c>
      <c r="J56" s="22">
        <v>972650</v>
      </c>
      <c r="K56" s="22">
        <v>1067000</v>
      </c>
      <c r="L56" s="22">
        <v>2024000</v>
      </c>
      <c r="M56" s="23">
        <v>43725</v>
      </c>
      <c r="N56" s="24">
        <f t="shared" si="0"/>
        <v>0.52717391304347827</v>
      </c>
      <c r="O56" s="27">
        <f t="shared" si="9"/>
        <v>1067000</v>
      </c>
      <c r="P56" s="27">
        <f t="shared" si="10"/>
        <v>1067000</v>
      </c>
      <c r="Q56" s="27">
        <f t="shared" si="10"/>
        <v>2024000</v>
      </c>
      <c r="R56" s="24">
        <f t="shared" si="8"/>
        <v>0.52717391304347827</v>
      </c>
      <c r="S56" s="24">
        <v>0</v>
      </c>
      <c r="T56" s="26">
        <f t="shared" si="1"/>
        <v>0.52717391304347827</v>
      </c>
      <c r="U56" s="27">
        <f t="shared" si="12"/>
        <v>1067000</v>
      </c>
      <c r="V56" s="31">
        <v>0.3</v>
      </c>
      <c r="W56" s="31">
        <f t="shared" si="4"/>
        <v>0.67134140316205537</v>
      </c>
      <c r="X56" s="32">
        <f t="shared" si="11"/>
        <v>1358795</v>
      </c>
      <c r="Y56" s="25">
        <v>1</v>
      </c>
      <c r="Z56" s="25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</row>
    <row r="57" spans="1:787" ht="15" customHeight="1" x14ac:dyDescent="0.3">
      <c r="A57" s="19">
        <v>270061068</v>
      </c>
      <c r="B57" s="20" t="s">
        <v>15</v>
      </c>
      <c r="C57" s="21" t="s">
        <v>30</v>
      </c>
      <c r="D57" s="22">
        <v>121475</v>
      </c>
      <c r="E57" s="22">
        <v>0</v>
      </c>
      <c r="F57" s="22">
        <v>177463</v>
      </c>
      <c r="G57" s="22">
        <v>298938</v>
      </c>
      <c r="H57" s="22">
        <v>121475</v>
      </c>
      <c r="I57" s="22">
        <v>0</v>
      </c>
      <c r="J57" s="22">
        <v>158449</v>
      </c>
      <c r="K57" s="22">
        <v>279924</v>
      </c>
      <c r="L57" s="22">
        <v>350000</v>
      </c>
      <c r="M57" s="23">
        <v>43374</v>
      </c>
      <c r="N57" s="24">
        <f t="shared" si="0"/>
        <v>0.79978285714285713</v>
      </c>
      <c r="O57" s="27">
        <f t="shared" si="9"/>
        <v>298938</v>
      </c>
      <c r="P57" s="27">
        <f t="shared" si="10"/>
        <v>279924</v>
      </c>
      <c r="Q57" s="27">
        <f t="shared" si="10"/>
        <v>350000</v>
      </c>
      <c r="R57" s="24">
        <f t="shared" si="8"/>
        <v>0.79978285714285713</v>
      </c>
      <c r="S57" s="24">
        <v>0</v>
      </c>
      <c r="T57" s="26">
        <f t="shared" si="1"/>
        <v>0.79978285714285713</v>
      </c>
      <c r="U57" s="27">
        <f t="shared" si="12"/>
        <v>279924</v>
      </c>
      <c r="V57" s="31">
        <v>0.2</v>
      </c>
      <c r="W57" s="31">
        <f t="shared" si="4"/>
        <v>0.89032514285714281</v>
      </c>
      <c r="X57" s="32">
        <f t="shared" si="11"/>
        <v>311613.8</v>
      </c>
      <c r="Y57" s="25">
        <v>1</v>
      </c>
      <c r="Z57" s="25">
        <v>7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</row>
    <row r="58" spans="1:787" ht="15" customHeight="1" x14ac:dyDescent="0.3">
      <c r="A58" s="19">
        <v>270139034</v>
      </c>
      <c r="B58" s="20" t="s">
        <v>28</v>
      </c>
      <c r="C58" s="21" t="s">
        <v>30</v>
      </c>
      <c r="D58" s="22">
        <v>76630</v>
      </c>
      <c r="E58" s="22">
        <v>195244</v>
      </c>
      <c r="F58" s="22">
        <v>0</v>
      </c>
      <c r="G58" s="22">
        <v>271874</v>
      </c>
      <c r="H58" s="22">
        <v>76630</v>
      </c>
      <c r="I58" s="22">
        <v>0</v>
      </c>
      <c r="J58" s="22">
        <v>324261</v>
      </c>
      <c r="K58" s="22">
        <v>400891</v>
      </c>
      <c r="L58" s="22">
        <v>425000</v>
      </c>
      <c r="M58" s="23">
        <v>43544</v>
      </c>
      <c r="N58" s="24">
        <f t="shared" si="0"/>
        <v>0.94327294117647054</v>
      </c>
      <c r="O58" s="27">
        <f t="shared" si="9"/>
        <v>271874</v>
      </c>
      <c r="P58" s="27">
        <f t="shared" si="10"/>
        <v>400891</v>
      </c>
      <c r="Q58" s="27">
        <f t="shared" si="10"/>
        <v>425000</v>
      </c>
      <c r="R58" s="24">
        <f t="shared" si="8"/>
        <v>0.94327294117647054</v>
      </c>
      <c r="S58" s="24">
        <v>0</v>
      </c>
      <c r="T58" s="26">
        <f t="shared" si="1"/>
        <v>0.94327294117647054</v>
      </c>
      <c r="U58" s="27">
        <f t="shared" si="12"/>
        <v>400891</v>
      </c>
      <c r="V58" s="31">
        <v>0.02</v>
      </c>
      <c r="W58" s="31">
        <f t="shared" si="4"/>
        <v>0.9585322823529413</v>
      </c>
      <c r="X58" s="32">
        <f t="shared" si="11"/>
        <v>407376.22000000003</v>
      </c>
      <c r="Y58" s="25">
        <v>1</v>
      </c>
      <c r="Z58" s="25">
        <v>5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</row>
    <row r="59" spans="1:787" ht="15" customHeight="1" x14ac:dyDescent="0.3">
      <c r="A59" s="19">
        <v>270137001</v>
      </c>
      <c r="B59" s="20" t="s">
        <v>16</v>
      </c>
      <c r="C59" s="21" t="s">
        <v>30</v>
      </c>
      <c r="D59" s="22">
        <v>53200</v>
      </c>
      <c r="E59" s="22">
        <v>2797631</v>
      </c>
      <c r="F59" s="22">
        <v>0</v>
      </c>
      <c r="G59" s="22">
        <v>2850831</v>
      </c>
      <c r="H59" s="22">
        <v>53200</v>
      </c>
      <c r="I59" s="22">
        <v>0</v>
      </c>
      <c r="J59" s="22">
        <v>4480491</v>
      </c>
      <c r="K59" s="22">
        <v>4533691</v>
      </c>
      <c r="L59" s="22">
        <v>4829239</v>
      </c>
      <c r="M59" s="23">
        <v>43160</v>
      </c>
      <c r="N59" s="24">
        <f t="shared" si="0"/>
        <v>0.93880029545027699</v>
      </c>
      <c r="O59" s="25"/>
      <c r="P59" s="25"/>
      <c r="Q59" s="25"/>
      <c r="R59" s="25"/>
      <c r="S59" s="24"/>
      <c r="T59" s="26"/>
      <c r="U59" s="27"/>
      <c r="V59" s="28"/>
      <c r="W59" s="28"/>
      <c r="X59" s="30"/>
      <c r="Y59" s="25"/>
      <c r="Z59" s="25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</row>
    <row r="60" spans="1:787" s="12" customFormat="1" ht="15" customHeight="1" x14ac:dyDescent="0.3">
      <c r="A60" s="19">
        <v>270061761</v>
      </c>
      <c r="B60" s="20" t="s">
        <v>16</v>
      </c>
      <c r="C60" s="21" t="s">
        <v>30</v>
      </c>
      <c r="D60" s="22">
        <v>160500</v>
      </c>
      <c r="E60" s="22">
        <v>202580</v>
      </c>
      <c r="F60" s="22">
        <v>0</v>
      </c>
      <c r="G60" s="22">
        <v>363080</v>
      </c>
      <c r="H60" s="22">
        <v>160500</v>
      </c>
      <c r="I60" s="22">
        <v>0</v>
      </c>
      <c r="J60" s="22">
        <v>180875</v>
      </c>
      <c r="K60" s="22">
        <v>341375</v>
      </c>
      <c r="L60" s="22">
        <v>360000</v>
      </c>
      <c r="M60" s="23">
        <v>43374</v>
      </c>
      <c r="N60" s="24">
        <f t="shared" si="0"/>
        <v>0.94826388888888891</v>
      </c>
      <c r="O60" s="27">
        <f>SUM(G59:G60)</f>
        <v>3213911</v>
      </c>
      <c r="P60" s="27">
        <f>SUM(K59:K60)</f>
        <v>4875066</v>
      </c>
      <c r="Q60" s="27">
        <f>SUM(L59:L60)</f>
        <v>5189239</v>
      </c>
      <c r="R60" s="24">
        <f>P60/Q60</f>
        <v>0.93945682594307178</v>
      </c>
      <c r="S60" s="24">
        <v>0.02</v>
      </c>
      <c r="T60" s="26">
        <f t="shared" si="1"/>
        <v>0.95742233495123275</v>
      </c>
      <c r="U60" s="27">
        <f>(SUM(J59:J60)*(1+S60))+SUM(H59:H60)</f>
        <v>4968293.32</v>
      </c>
      <c r="V60" s="28">
        <v>0.02</v>
      </c>
      <c r="W60" s="28">
        <f t="shared" si="4"/>
        <v>0.95742233495123275</v>
      </c>
      <c r="X60" s="30">
        <f>(SUM(J59:J60)*(1+V60))+SUM(H59:H60)</f>
        <v>4968293.32</v>
      </c>
      <c r="Y60" s="25">
        <v>2</v>
      </c>
      <c r="Z60" s="25">
        <v>12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</row>
    <row r="61" spans="1:787" s="12" customFormat="1" ht="15" customHeight="1" x14ac:dyDescent="0.3">
      <c r="A61" s="19">
        <v>270062440</v>
      </c>
      <c r="B61" s="20" t="s">
        <v>17</v>
      </c>
      <c r="C61" s="21" t="s">
        <v>31</v>
      </c>
      <c r="D61" s="22">
        <v>39150</v>
      </c>
      <c r="E61" s="22">
        <v>6866</v>
      </c>
      <c r="F61" s="22">
        <v>0</v>
      </c>
      <c r="G61" s="22">
        <v>46016</v>
      </c>
      <c r="H61" s="22">
        <v>39150</v>
      </c>
      <c r="I61" s="22">
        <v>0</v>
      </c>
      <c r="J61" s="22">
        <v>6130</v>
      </c>
      <c r="K61" s="22">
        <v>45280</v>
      </c>
      <c r="L61" s="22">
        <v>40000</v>
      </c>
      <c r="M61" s="23">
        <v>42754</v>
      </c>
      <c r="N61" s="24">
        <f t="shared" ref="N61:N62" si="13">K61/L61</f>
        <v>1.1319999999999999</v>
      </c>
      <c r="O61" s="25"/>
      <c r="P61" s="25"/>
      <c r="Q61" s="25"/>
      <c r="R61" s="25"/>
      <c r="S61" s="24"/>
      <c r="T61" s="26"/>
      <c r="U61" s="27"/>
      <c r="V61" s="28"/>
      <c r="W61" s="28"/>
      <c r="X61" s="30"/>
      <c r="Y61" s="25"/>
      <c r="Z61" s="25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</row>
    <row r="62" spans="1:787" ht="15" customHeight="1" x14ac:dyDescent="0.3">
      <c r="A62" s="19">
        <v>270062545</v>
      </c>
      <c r="B62" s="34" t="s">
        <v>17</v>
      </c>
      <c r="C62" s="35" t="s">
        <v>31</v>
      </c>
      <c r="D62" s="22">
        <v>21500</v>
      </c>
      <c r="E62" s="22">
        <v>9834</v>
      </c>
      <c r="F62" s="22">
        <v>0</v>
      </c>
      <c r="G62" s="22">
        <v>31334</v>
      </c>
      <c r="H62" s="36">
        <v>39100</v>
      </c>
      <c r="I62" s="22">
        <v>0</v>
      </c>
      <c r="J62" s="36">
        <v>0</v>
      </c>
      <c r="K62" s="36">
        <v>39100</v>
      </c>
      <c r="L62" s="36">
        <v>30280</v>
      </c>
      <c r="M62" s="37">
        <v>43444</v>
      </c>
      <c r="N62" s="38">
        <f t="shared" si="13"/>
        <v>1.2912813738441216</v>
      </c>
      <c r="O62" s="27">
        <f>SUM(G61:G62)</f>
        <v>77350</v>
      </c>
      <c r="P62" s="39">
        <f>SUM(K61:K62)</f>
        <v>84380</v>
      </c>
      <c r="Q62" s="39">
        <f>SUM(L61:L62)</f>
        <v>70280</v>
      </c>
      <c r="R62" s="38">
        <f>P62/Q62</f>
        <v>1.2006260671599318</v>
      </c>
      <c r="S62" s="38">
        <v>0</v>
      </c>
      <c r="T62" s="40">
        <f t="shared" si="1"/>
        <v>1.2006260671599318</v>
      </c>
      <c r="U62" s="39">
        <f>(SUM(J61:J62)*(1+S62))+SUM(H61:H62)</f>
        <v>84380</v>
      </c>
      <c r="V62" s="41">
        <v>0</v>
      </c>
      <c r="W62" s="41">
        <f t="shared" si="4"/>
        <v>1.2006260671599318</v>
      </c>
      <c r="X62" s="42">
        <f>(SUM(J61:J62)*(1+V62))+SUM(H61:H62)</f>
        <v>84380</v>
      </c>
      <c r="Y62" s="47">
        <v>2</v>
      </c>
      <c r="Z62" s="25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</row>
    <row r="63" spans="1:787" x14ac:dyDescent="0.3">
      <c r="G63" s="2"/>
      <c r="K63" s="2"/>
      <c r="L63" s="2">
        <f>SUM(L2:L62)</f>
        <v>24908966</v>
      </c>
      <c r="O63" s="6">
        <f>SUM(O2:O62)</f>
        <v>19971391</v>
      </c>
      <c r="P63" s="6">
        <f>SUM(P2:P62)</f>
        <v>21735699</v>
      </c>
      <c r="Q63" s="6">
        <f>SUM(Q2:Q62)</f>
        <v>24908966</v>
      </c>
      <c r="U63" s="10">
        <f>SUM(U2:U62)</f>
        <v>22918487.740000002</v>
      </c>
      <c r="X63" s="9">
        <f>SUM(X2:X62)</f>
        <v>23790230.260000002</v>
      </c>
    </row>
    <row r="64" spans="1:787" x14ac:dyDescent="0.3">
      <c r="G64" s="5"/>
      <c r="K64" s="5"/>
      <c r="L64" s="3"/>
      <c r="O64" s="4">
        <f>O63/$L$63</f>
        <v>0.80177519211355464</v>
      </c>
      <c r="P64" s="4">
        <f>P63/$L$63</f>
        <v>0.87260543051044348</v>
      </c>
      <c r="U64" s="11">
        <f>U63/Q63</f>
        <v>0.92008988811498649</v>
      </c>
      <c r="X64" s="8">
        <f>X63/Q63</f>
        <v>0.95508702609333529</v>
      </c>
      <c r="Y64" s="3">
        <f>SUM(Y1:Y62)</f>
        <v>61</v>
      </c>
      <c r="Z64" s="3">
        <f>SUM(Z2:Z60)</f>
        <v>374</v>
      </c>
    </row>
    <row r="66" spans="1:2" x14ac:dyDescent="0.3">
      <c r="A66" s="15"/>
      <c r="B66" s="18" t="s">
        <v>57</v>
      </c>
    </row>
  </sheetData>
  <autoFilter ref="A1:X64" xr:uid="{00000000-0009-0000-0000-000000000000}"/>
  <sortState xmlns:xlrd2="http://schemas.microsoft.com/office/spreadsheetml/2017/richdata2" ref="A2:T167">
    <sortCondition ref="B2:B167"/>
    <sortCondition ref="M2:M167"/>
  </sortState>
  <pageMargins left="0.3" right="0.3" top="0.55000000000000004" bottom="0.3" header="0" footer="0.3"/>
  <pageSetup orientation="landscape" r:id="rId1"/>
  <headerFooter>
    <oddHeader>&amp;C&amp;"Calibri,Bold"&amp;12 2020 MARKET AREA SALES - DODGE COUNTY&amp;R&amp;P</oddHeader>
  </headerFooter>
  <ignoredErrors>
    <ignoredError sqref="O5:O28 O51:O62 O50 P51:P62 P5:P28 P2:Q4 P50:Q50 Q5:Q28 Q51:Q62 O37:O39 P37:P39 Q37:Q39 O40:O49 P40:P49 Q40:Q49 O29:O35 P29:P35 Q29:Q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2" sqref="B2"/>
    </sheetView>
  </sheetViews>
  <sheetFormatPr defaultColWidth="9.109375" defaultRowHeight="13.8" x14ac:dyDescent="0.3"/>
  <cols>
    <col min="1" max="1" width="37" style="3" bestFit="1" customWidth="1"/>
    <col min="2" max="2" width="9.109375" style="3"/>
    <col min="3" max="3" width="15.5546875" style="3" bestFit="1" customWidth="1"/>
    <col min="4" max="4" width="15.5546875" style="3" customWidth="1"/>
    <col min="5" max="16384" width="9.109375" style="3"/>
  </cols>
  <sheetData>
    <row r="1" spans="1:4" x14ac:dyDescent="0.3">
      <c r="A1" s="17" t="s">
        <v>51</v>
      </c>
      <c r="B1" s="17" t="s">
        <v>54</v>
      </c>
      <c r="C1" s="17" t="s">
        <v>52</v>
      </c>
      <c r="D1" s="17" t="s">
        <v>53</v>
      </c>
    </row>
    <row r="2" spans="1:4" x14ac:dyDescent="0.3">
      <c r="A2" s="1" t="s">
        <v>18</v>
      </c>
      <c r="B2" s="16">
        <v>0.27</v>
      </c>
      <c r="C2" s="3">
        <v>76</v>
      </c>
    </row>
    <row r="3" spans="1:4" x14ac:dyDescent="0.3">
      <c r="A3" s="1" t="s">
        <v>21</v>
      </c>
      <c r="B3" s="16">
        <v>0</v>
      </c>
      <c r="C3" s="3">
        <v>0</v>
      </c>
      <c r="D3" s="3">
        <v>6</v>
      </c>
    </row>
    <row r="4" spans="1:4" x14ac:dyDescent="0.3">
      <c r="A4" s="1" t="s">
        <v>20</v>
      </c>
      <c r="B4" s="16">
        <v>0.1</v>
      </c>
      <c r="C4" s="3">
        <v>21</v>
      </c>
    </row>
    <row r="5" spans="1:4" x14ac:dyDescent="0.3">
      <c r="A5" s="1" t="s">
        <v>22</v>
      </c>
      <c r="B5" s="16">
        <v>0</v>
      </c>
      <c r="C5" s="3">
        <v>0</v>
      </c>
      <c r="D5" s="3">
        <v>16</v>
      </c>
    </row>
    <row r="6" spans="1:4" x14ac:dyDescent="0.3">
      <c r="A6" s="1" t="s">
        <v>0</v>
      </c>
      <c r="B6" s="16">
        <v>0.2</v>
      </c>
      <c r="C6" s="3">
        <v>190</v>
      </c>
    </row>
    <row r="7" spans="1:4" x14ac:dyDescent="0.3">
      <c r="A7" s="1" t="s">
        <v>1</v>
      </c>
      <c r="B7" s="16">
        <v>0.2</v>
      </c>
      <c r="C7" s="3">
        <v>1</v>
      </c>
    </row>
    <row r="8" spans="1:4" x14ac:dyDescent="0.3">
      <c r="A8" s="1" t="s">
        <v>2</v>
      </c>
      <c r="B8" s="16">
        <v>0</v>
      </c>
      <c r="C8" s="3">
        <v>0</v>
      </c>
      <c r="D8" s="3">
        <v>22</v>
      </c>
    </row>
    <row r="9" spans="1:4" x14ac:dyDescent="0.3">
      <c r="A9" s="1" t="s">
        <v>3</v>
      </c>
      <c r="B9" s="16">
        <v>0.23</v>
      </c>
      <c r="C9" s="3">
        <v>8</v>
      </c>
    </row>
    <row r="10" spans="1:4" x14ac:dyDescent="0.3">
      <c r="A10" s="1" t="s">
        <v>26</v>
      </c>
      <c r="B10" s="16">
        <v>0</v>
      </c>
      <c r="C10" s="3">
        <v>0</v>
      </c>
      <c r="D10" s="3">
        <v>8</v>
      </c>
    </row>
    <row r="11" spans="1:4" x14ac:dyDescent="0.3">
      <c r="A11" s="1" t="s">
        <v>4</v>
      </c>
      <c r="B11" s="16">
        <v>0</v>
      </c>
      <c r="C11" s="3">
        <v>0</v>
      </c>
      <c r="D11" s="3">
        <v>5</v>
      </c>
    </row>
    <row r="12" spans="1:4" x14ac:dyDescent="0.3">
      <c r="A12" s="1" t="s">
        <v>5</v>
      </c>
      <c r="B12" s="16">
        <v>0</v>
      </c>
      <c r="C12" s="3">
        <v>0</v>
      </c>
      <c r="D12" s="3">
        <v>13</v>
      </c>
    </row>
    <row r="13" spans="1:4" x14ac:dyDescent="0.3">
      <c r="A13" s="1" t="s">
        <v>6</v>
      </c>
      <c r="B13" s="16">
        <v>0.25</v>
      </c>
      <c r="C13" s="3">
        <v>8</v>
      </c>
    </row>
    <row r="14" spans="1:4" x14ac:dyDescent="0.3">
      <c r="A14" s="1" t="s">
        <v>7</v>
      </c>
      <c r="B14" s="16">
        <v>7.0000000000000007E-2</v>
      </c>
      <c r="C14" s="3">
        <v>2</v>
      </c>
    </row>
    <row r="15" spans="1:4" x14ac:dyDescent="0.3">
      <c r="A15" s="1" t="s">
        <v>24</v>
      </c>
      <c r="B15" s="16">
        <v>0.25</v>
      </c>
      <c r="C15" s="3">
        <v>3</v>
      </c>
    </row>
    <row r="16" spans="1:4" x14ac:dyDescent="0.3">
      <c r="A16" s="1" t="s">
        <v>8</v>
      </c>
      <c r="B16" s="16">
        <v>0</v>
      </c>
      <c r="C16" s="3">
        <v>0</v>
      </c>
      <c r="D16" s="3">
        <v>4</v>
      </c>
    </row>
    <row r="17" spans="1:4" x14ac:dyDescent="0.3">
      <c r="A17" s="1" t="s">
        <v>9</v>
      </c>
      <c r="B17" s="16">
        <v>0</v>
      </c>
      <c r="C17" s="3">
        <v>0</v>
      </c>
      <c r="D17" s="3">
        <v>9</v>
      </c>
    </row>
    <row r="18" spans="1:4" x14ac:dyDescent="0.3">
      <c r="A18" s="1" t="s">
        <v>27</v>
      </c>
      <c r="B18" s="16">
        <v>0</v>
      </c>
      <c r="C18" s="3">
        <v>0</v>
      </c>
      <c r="D18" s="3">
        <v>12</v>
      </c>
    </row>
    <row r="19" spans="1:4" x14ac:dyDescent="0.3">
      <c r="A19" s="1" t="s">
        <v>25</v>
      </c>
      <c r="B19" s="16">
        <v>0.25</v>
      </c>
      <c r="C19" s="3">
        <v>19</v>
      </c>
    </row>
    <row r="20" spans="1:4" x14ac:dyDescent="0.3">
      <c r="A20" s="1" t="s">
        <v>29</v>
      </c>
      <c r="B20" s="16">
        <v>0</v>
      </c>
      <c r="C20" s="3">
        <v>0</v>
      </c>
      <c r="D20" s="3">
        <v>7</v>
      </c>
    </row>
    <row r="21" spans="1:4" x14ac:dyDescent="0.3">
      <c r="A21" s="1" t="s">
        <v>10</v>
      </c>
      <c r="B21" s="16">
        <v>0</v>
      </c>
      <c r="C21" s="3">
        <v>0</v>
      </c>
      <c r="D21" s="3">
        <v>23</v>
      </c>
    </row>
    <row r="22" spans="1:4" x14ac:dyDescent="0.3">
      <c r="A22" s="1" t="s">
        <v>11</v>
      </c>
      <c r="B22" s="16">
        <v>0</v>
      </c>
      <c r="C22" s="3">
        <v>0</v>
      </c>
      <c r="D22" s="3">
        <v>4</v>
      </c>
    </row>
    <row r="23" spans="1:4" x14ac:dyDescent="0.3">
      <c r="A23" s="1" t="s">
        <v>12</v>
      </c>
      <c r="B23" s="16">
        <v>7.0000000000000007E-2</v>
      </c>
      <c r="C23" s="3">
        <v>7</v>
      </c>
    </row>
    <row r="24" spans="1:4" x14ac:dyDescent="0.3">
      <c r="A24" s="1" t="s">
        <v>23</v>
      </c>
      <c r="B24" s="16">
        <v>0.25</v>
      </c>
      <c r="C24" s="3">
        <v>3</v>
      </c>
    </row>
    <row r="25" spans="1:4" x14ac:dyDescent="0.3">
      <c r="A25" s="1" t="s">
        <v>13</v>
      </c>
      <c r="B25" s="16">
        <v>0.25</v>
      </c>
      <c r="C25" s="3">
        <v>4</v>
      </c>
    </row>
    <row r="26" spans="1:4" x14ac:dyDescent="0.3">
      <c r="A26" s="1" t="s">
        <v>14</v>
      </c>
      <c r="B26" s="16">
        <v>0</v>
      </c>
      <c r="C26" s="3">
        <v>0</v>
      </c>
      <c r="D26" s="3">
        <v>3</v>
      </c>
    </row>
    <row r="27" spans="1:4" x14ac:dyDescent="0.3">
      <c r="A27" s="1" t="s">
        <v>19</v>
      </c>
      <c r="B27" s="16">
        <v>0.3</v>
      </c>
      <c r="C27" s="3">
        <v>1</v>
      </c>
    </row>
    <row r="28" spans="1:4" x14ac:dyDescent="0.3">
      <c r="A28" s="1" t="s">
        <v>15</v>
      </c>
      <c r="B28" s="16">
        <v>0.2</v>
      </c>
      <c r="C28" s="3">
        <v>7</v>
      </c>
    </row>
    <row r="29" spans="1:4" x14ac:dyDescent="0.3">
      <c r="A29" s="1" t="s">
        <v>28</v>
      </c>
      <c r="B29" s="16">
        <v>0.02</v>
      </c>
      <c r="C29" s="3">
        <v>5</v>
      </c>
    </row>
    <row r="30" spans="1:4" x14ac:dyDescent="0.3">
      <c r="A30" s="1" t="s">
        <v>16</v>
      </c>
      <c r="B30" s="16">
        <v>0.02</v>
      </c>
      <c r="C30" s="3">
        <v>12</v>
      </c>
    </row>
    <row r="31" spans="1:4" x14ac:dyDescent="0.3">
      <c r="A31" s="1" t="s">
        <v>17</v>
      </c>
      <c r="B31" s="16">
        <v>0</v>
      </c>
      <c r="C31" s="3">
        <v>0</v>
      </c>
      <c r="D31" s="3">
        <v>18</v>
      </c>
    </row>
    <row r="32" spans="1:4" x14ac:dyDescent="0.3">
      <c r="C32" s="3">
        <f>SUM(C2:C31)</f>
        <v>367</v>
      </c>
    </row>
  </sheetData>
  <autoFilter ref="A1:D32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5" sqref="B3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Version</vt:lpstr>
      <vt:lpstr>Parcel Count</vt:lpstr>
      <vt:lpstr>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Churchill</dc:creator>
  <cp:lastModifiedBy>Joe</cp:lastModifiedBy>
  <cp:lastPrinted>2020-05-01T13:41:26Z</cp:lastPrinted>
  <dcterms:created xsi:type="dcterms:W3CDTF">2020-04-30T11:04:43Z</dcterms:created>
  <dcterms:modified xsi:type="dcterms:W3CDTF">2020-05-01T15:01:52Z</dcterms:modified>
</cp:coreProperties>
</file>