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rv2\assessor\PERSONAL\Teresa\REAPPRAISAL\2022\"/>
    </mc:Choice>
  </mc:AlternateContent>
  <bookViews>
    <workbookView xWindow="0" yWindow="0" windowWidth="25410" windowHeight="11445"/>
  </bookViews>
  <sheets>
    <sheet name="Res" sheetId="1" r:id="rId1"/>
    <sheet name="NW Lak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2" l="1"/>
  <c r="K16" i="2"/>
  <c r="K17" i="2"/>
  <c r="K18" i="2"/>
  <c r="L18" i="2" s="1"/>
  <c r="L16" i="2"/>
  <c r="L17" i="2"/>
  <c r="K15" i="2"/>
  <c r="L15" i="2" s="1"/>
  <c r="K8" i="2"/>
  <c r="L8" i="2" s="1"/>
  <c r="K5" i="2"/>
  <c r="L5" i="2" s="1"/>
  <c r="K4" i="2" l="1"/>
  <c r="L4" i="2" s="1"/>
  <c r="K3" i="2"/>
  <c r="L3" i="2" s="1"/>
  <c r="U3" i="1" l="1"/>
  <c r="W3" i="1" s="1"/>
  <c r="G24" i="1"/>
  <c r="E24" i="1"/>
  <c r="I23" i="1"/>
  <c r="K23" i="1" s="1"/>
  <c r="F23" i="1"/>
  <c r="I22" i="1"/>
  <c r="K22" i="1" s="1"/>
  <c r="F22" i="1"/>
  <c r="I21" i="1"/>
  <c r="K21" i="1" s="1"/>
  <c r="F21" i="1"/>
  <c r="I20" i="1"/>
  <c r="K20" i="1" s="1"/>
  <c r="F20" i="1"/>
  <c r="I19" i="1"/>
  <c r="K19" i="1" s="1"/>
  <c r="F19" i="1"/>
  <c r="I18" i="1"/>
  <c r="F18" i="1"/>
  <c r="I17" i="1"/>
  <c r="K17" i="1" s="1"/>
  <c r="F17" i="1"/>
  <c r="S10" i="1"/>
  <c r="Q10" i="1"/>
  <c r="G10" i="1"/>
  <c r="E10" i="1"/>
  <c r="U9" i="1"/>
  <c r="W9" i="1" s="1"/>
  <c r="R9" i="1"/>
  <c r="I9" i="1"/>
  <c r="K9" i="1" s="1"/>
  <c r="F9" i="1"/>
  <c r="U8" i="1"/>
  <c r="W8" i="1" s="1"/>
  <c r="R8" i="1"/>
  <c r="I8" i="1"/>
  <c r="K8" i="1" s="1"/>
  <c r="F8" i="1"/>
  <c r="U7" i="1"/>
  <c r="W7" i="1" s="1"/>
  <c r="R7" i="1"/>
  <c r="I7" i="1"/>
  <c r="K7" i="1" s="1"/>
  <c r="F7" i="1"/>
  <c r="U6" i="1"/>
  <c r="W6" i="1" s="1"/>
  <c r="R6" i="1"/>
  <c r="I6" i="1"/>
  <c r="K6" i="1" s="1"/>
  <c r="F6" i="1"/>
  <c r="U5" i="1"/>
  <c r="W5" i="1" s="1"/>
  <c r="R5" i="1"/>
  <c r="K5" i="1"/>
  <c r="F5" i="1"/>
  <c r="U4" i="1"/>
  <c r="W4" i="1" s="1"/>
  <c r="R4" i="1"/>
  <c r="I4" i="1"/>
  <c r="K4" i="1" s="1"/>
  <c r="F4" i="1"/>
  <c r="R3" i="1"/>
  <c r="I3" i="1"/>
  <c r="K3" i="1" s="1"/>
  <c r="F3" i="1"/>
  <c r="U2" i="1"/>
  <c r="W2" i="1" s="1"/>
  <c r="R2" i="1"/>
  <c r="I2" i="1"/>
  <c r="K2" i="1" s="1"/>
  <c r="F2" i="1"/>
  <c r="I24" i="1" l="1"/>
  <c r="I10" i="1"/>
  <c r="K18" i="1"/>
  <c r="U10" i="1"/>
</calcChain>
</file>

<file path=xl/sharedStrings.xml><?xml version="1.0" encoding="utf-8"?>
<sst xmlns="http://schemas.openxmlformats.org/spreadsheetml/2006/main" count="96" uniqueCount="66">
  <si>
    <t>VG</t>
  </si>
  <si>
    <t>Area</t>
  </si>
  <si>
    <t>Total RES Parcels</t>
  </si>
  <si>
    <t>45 Sales</t>
  </si>
  <si>
    <t>Initial Stats</t>
  </si>
  <si>
    <t>What-If</t>
  </si>
  <si>
    <t>ST Median</t>
  </si>
  <si>
    <t>total % chg</t>
  </si>
  <si>
    <t>94 Sales</t>
  </si>
  <si>
    <t>Avoca</t>
  </si>
  <si>
    <t>Iron Horse</t>
  </si>
  <si>
    <t>Nehawka</t>
  </si>
  <si>
    <t>**</t>
  </si>
  <si>
    <t>NW Rec Lakes</t>
  </si>
  <si>
    <t>Union</t>
  </si>
  <si>
    <t>Greenwood</t>
  </si>
  <si>
    <t>Louisville</t>
  </si>
  <si>
    <t>ok</t>
  </si>
  <si>
    <t>South Bend</t>
  </si>
  <si>
    <t>MEDIAN</t>
  </si>
  <si>
    <t>REAPPRAISAL AREA</t>
  </si>
  <si>
    <t>86 Sales</t>
  </si>
  <si>
    <t>Alvo</t>
  </si>
  <si>
    <t>Eagle</t>
  </si>
  <si>
    <t>Elmwood</t>
  </si>
  <si>
    <t>MurdocK</t>
  </si>
  <si>
    <t>SW Agland sale should be in 3475: BK 2021 PG 1430, 130106704</t>
  </si>
  <si>
    <t>*</t>
  </si>
  <si>
    <t># of Sales</t>
  </si>
  <si>
    <t xml:space="preserve">Horse Shoe </t>
  </si>
  <si>
    <t>Plattvale Point</t>
  </si>
  <si>
    <t>Middle Island</t>
  </si>
  <si>
    <t>Two Gates</t>
  </si>
  <si>
    <t>North Lake</t>
  </si>
  <si>
    <t>Weeping Water</t>
  </si>
  <si>
    <t>BK 2021 PG 6582, 130065625. Weeping Water should have 19 sales.</t>
  </si>
  <si>
    <t xml:space="preserve">The current VG's were initially set up geographically to ensure all properties were inspected once </t>
  </si>
  <si>
    <t xml:space="preserve">every 6 years.  We now see the adverse impact this has created on our statistics. </t>
  </si>
  <si>
    <t xml:space="preserve">values in the future. </t>
  </si>
  <si>
    <t>Area-Lakes</t>
  </si>
  <si>
    <t>Sale Amt</t>
  </si>
  <si>
    <t>Sale Date</t>
  </si>
  <si>
    <t>Imp Value</t>
  </si>
  <si>
    <t>Total Value</t>
  </si>
  <si>
    <t>Leasehold Value</t>
  </si>
  <si>
    <t>Book</t>
  </si>
  <si>
    <t>Page</t>
  </si>
  <si>
    <t>Sale Number</t>
  </si>
  <si>
    <t>Ratio</t>
  </si>
  <si>
    <t xml:space="preserve">I don't feel it's equitable to raise value in areas with a few sales, as this is not a good representation </t>
  </si>
  <si>
    <t>County Adjustmt</t>
  </si>
  <si>
    <t xml:space="preserve">of the market in that area.  </t>
  </si>
  <si>
    <t xml:space="preserve">Avoca, Nehawka, Weeping Water (W.W.), Iron Horse, Greenwood and 3253 will be above 100% </t>
  </si>
  <si>
    <t xml:space="preserve">after the proposed adjustments. </t>
  </si>
  <si>
    <t xml:space="preserve">Moving forward, the county will redefine these VG's into "like properties" to limit unequitable </t>
  </si>
  <si>
    <t>Cty % Change</t>
  </si>
  <si>
    <t xml:space="preserve">One sale in W.W. was not processed correctly, should have been combined. </t>
  </si>
  <si>
    <t>Median</t>
  </si>
  <si>
    <t>Land Value</t>
  </si>
  <si>
    <t xml:space="preserve">In 2021 all cost tables were raised to 2020 leaving some areas with large increases.  We would like to </t>
  </si>
  <si>
    <t xml:space="preserve">focus on land value adjustments for this year if possible. </t>
  </si>
  <si>
    <t>Proposed State % Increase</t>
  </si>
  <si>
    <r>
      <t xml:space="preserve">All are IOLL's (leasehold) </t>
    </r>
    <r>
      <rPr>
        <i/>
        <sz val="11"/>
        <color theme="1"/>
        <rFont val="Calibri"/>
        <family val="2"/>
        <scheme val="minor"/>
      </rPr>
      <t>except North Lake</t>
    </r>
    <r>
      <rPr>
        <sz val="11"/>
        <color theme="1"/>
        <rFont val="Calibri"/>
        <family val="2"/>
        <scheme val="minor"/>
      </rPr>
      <t>, where Imp owners created a condo association and all</t>
    </r>
  </si>
  <si>
    <t xml:space="preserve">purchased their interest in the land/lots of the lake property in 2016. </t>
  </si>
  <si>
    <t xml:space="preserve">NW Rec Lakes include:  North Lake, Middle Island, Two Gates, Horse Shoe, Plattvale Point. </t>
  </si>
  <si>
    <t>3475 should have 3 sales. The median for this sale was 87.71.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</si>
</sst>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/>
    <xf numFmtId="2" fontId="0" fillId="0" borderId="1" xfId="0" applyNumberFormat="1" applyFill="1" applyBorder="1"/>
    <xf numFmtId="164" fontId="0" fillId="0" borderId="0" xfId="0" applyNumberFormat="1" applyFill="1" applyBorder="1"/>
    <xf numFmtId="0" fontId="1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/>
    <xf numFmtId="164" fontId="0" fillId="4" borderId="1" xfId="0" applyNumberFormat="1" applyFill="1" applyBorder="1"/>
    <xf numFmtId="2" fontId="0" fillId="0" borderId="0" xfId="0" applyNumberFormat="1"/>
    <xf numFmtId="2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164" fontId="2" fillId="0" borderId="1" xfId="0" applyNumberFormat="1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1" fillId="0" borderId="0" xfId="0" applyFont="1"/>
    <xf numFmtId="2" fontId="0" fillId="0" borderId="0" xfId="0" applyNumberFormat="1" applyFont="1"/>
    <xf numFmtId="2" fontId="1" fillId="0" borderId="0" xfId="0" applyNumberFormat="1" applyFont="1"/>
    <xf numFmtId="2" fontId="1" fillId="0" borderId="1" xfId="0" applyNumberFormat="1" applyFont="1" applyBorder="1"/>
    <xf numFmtId="0" fontId="1" fillId="0" borderId="3" xfId="0" applyFont="1" applyBorder="1"/>
    <xf numFmtId="2" fontId="1" fillId="0" borderId="3" xfId="0" applyNumberFormat="1" applyFont="1" applyBorder="1"/>
    <xf numFmtId="164" fontId="1" fillId="0" borderId="0" xfId="0" applyNumberFormat="1" applyFont="1"/>
    <xf numFmtId="2" fontId="0" fillId="0" borderId="0" xfId="0" applyNumberFormat="1" applyFont="1" applyBorder="1"/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2" fontId="0" fillId="0" borderId="1" xfId="0" applyNumberFormat="1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Font="1" applyBorder="1"/>
    <xf numFmtId="2" fontId="0" fillId="0" borderId="0" xfId="0" applyNumberFormat="1" applyBorder="1"/>
    <xf numFmtId="0" fontId="3" fillId="0" borderId="0" xfId="0" applyFont="1" applyAlignment="1"/>
    <xf numFmtId="0" fontId="0" fillId="0" borderId="0" xfId="0" applyFill="1" applyAlignment="1"/>
    <xf numFmtId="2" fontId="0" fillId="0" borderId="0" xfId="0" applyNumberFormat="1" applyFill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/>
    <xf numFmtId="0" fontId="4" fillId="0" borderId="0" xfId="0" applyFont="1" applyFill="1" applyAlignment="1"/>
    <xf numFmtId="0" fontId="5" fillId="4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wrapText="1"/>
    </xf>
    <xf numFmtId="14" fontId="0" fillId="0" borderId="0" xfId="0" applyNumberFormat="1"/>
    <xf numFmtId="165" fontId="1" fillId="0" borderId="1" xfId="2" applyNumberFormat="1" applyFont="1" applyBorder="1" applyAlignment="1">
      <alignment wrapText="1"/>
    </xf>
    <xf numFmtId="165" fontId="0" fillId="0" borderId="0" xfId="2" applyNumberFormat="1" applyFont="1"/>
    <xf numFmtId="166" fontId="1" fillId="0" borderId="1" xfId="1" applyNumberFormat="1" applyFont="1" applyBorder="1" applyAlignment="1">
      <alignment wrapText="1"/>
    </xf>
    <xf numFmtId="166" fontId="0" fillId="0" borderId="0" xfId="1" applyNumberFormat="1" applyFont="1"/>
    <xf numFmtId="167" fontId="1" fillId="0" borderId="1" xfId="0" applyNumberFormat="1" applyFont="1" applyBorder="1" applyAlignment="1">
      <alignment wrapText="1"/>
    </xf>
    <xf numFmtId="167" fontId="0" fillId="0" borderId="0" xfId="0" applyNumberFormat="1"/>
    <xf numFmtId="2" fontId="0" fillId="0" borderId="0" xfId="0" applyNumberFormat="1" applyFont="1" applyFill="1" applyBorder="1"/>
    <xf numFmtId="0" fontId="0" fillId="0" borderId="0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Border="1"/>
    <xf numFmtId="2" fontId="0" fillId="0" borderId="2" xfId="0" applyNumberFormat="1" applyFont="1" applyBorder="1"/>
    <xf numFmtId="164" fontId="0" fillId="0" borderId="2" xfId="0" applyNumberFormat="1" applyFont="1" applyBorder="1"/>
    <xf numFmtId="2" fontId="8" fillId="0" borderId="1" xfId="0" applyNumberFormat="1" applyFont="1" applyFill="1" applyBorder="1"/>
    <xf numFmtId="2" fontId="8" fillId="0" borderId="1" xfId="0" applyNumberFormat="1" applyFont="1" applyBorder="1"/>
    <xf numFmtId="0" fontId="8" fillId="0" borderId="0" xfId="0" applyFont="1"/>
    <xf numFmtId="2" fontId="8" fillId="0" borderId="4" xfId="0" applyNumberFormat="1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wrapText="1"/>
    </xf>
    <xf numFmtId="0" fontId="1" fillId="0" borderId="1" xfId="0" applyFont="1" applyBorder="1"/>
    <xf numFmtId="167" fontId="1" fillId="0" borderId="0" xfId="0" applyNumberFormat="1" applyFont="1"/>
    <xf numFmtId="0" fontId="0" fillId="0" borderId="5" xfId="0" applyBorder="1"/>
    <xf numFmtId="14" fontId="0" fillId="0" borderId="5" xfId="0" applyNumberFormat="1" applyBorder="1"/>
    <xf numFmtId="165" fontId="0" fillId="0" borderId="5" xfId="2" applyNumberFormat="1" applyFont="1" applyBorder="1"/>
    <xf numFmtId="166" fontId="0" fillId="0" borderId="5" xfId="1" applyNumberFormat="1" applyFont="1" applyBorder="1"/>
    <xf numFmtId="167" fontId="0" fillId="0" borderId="5" xfId="0" applyNumberFormat="1" applyBorder="1"/>
    <xf numFmtId="0" fontId="0" fillId="0" borderId="0" xfId="0" applyFont="1" applyAlignment="1"/>
    <xf numFmtId="0" fontId="0" fillId="0" borderId="0" xfId="0" applyAlignment="1"/>
    <xf numFmtId="0" fontId="4" fillId="0" borderId="0" xfId="0" applyFont="1" applyFill="1" applyBorder="1" applyAlignment="1"/>
    <xf numFmtId="0" fontId="7" fillId="0" borderId="0" xfId="0" applyFont="1" applyFill="1" applyAlignment="1"/>
    <xf numFmtId="0" fontId="2" fillId="0" borderId="0" xfId="0" applyFont="1" applyAlignment="1"/>
    <xf numFmtId="0" fontId="0" fillId="0" borderId="0" xfId="0" applyBorder="1" applyAlignment="1"/>
    <xf numFmtId="0" fontId="4" fillId="0" borderId="0" xfId="0" applyFont="1" applyFill="1" applyAlignment="1"/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/>
    <xf numFmtId="0" fontId="0" fillId="0" borderId="0" xfId="0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abSelected="1" workbookViewId="0">
      <selection activeCell="H30" sqref="H30"/>
    </sheetView>
  </sheetViews>
  <sheetFormatPr defaultRowHeight="15" x14ac:dyDescent="0.25"/>
  <cols>
    <col min="1" max="1" width="6.7109375" style="22" customWidth="1"/>
    <col min="2" max="2" width="11.5703125" customWidth="1"/>
    <col min="3" max="3" width="9" bestFit="1" customWidth="1"/>
    <col min="4" max="4" width="9.140625" style="45" customWidth="1"/>
    <col min="6" max="6" width="7.5703125" bestFit="1" customWidth="1"/>
    <col min="7" max="7" width="9.42578125" style="20" customWidth="1"/>
    <col min="8" max="8" width="14.5703125" style="20" bestFit="1" customWidth="1"/>
    <col min="9" max="9" width="9.140625" style="20" customWidth="1"/>
    <col min="10" max="10" width="7.85546875" bestFit="1" customWidth="1"/>
    <col min="11" max="11" width="7.140625" style="20" bestFit="1" customWidth="1"/>
    <col min="12" max="12" width="2.85546875" customWidth="1"/>
    <col min="13" max="13" width="6.7109375" style="22" customWidth="1"/>
    <col min="14" max="14" width="13.28515625" bestFit="1" customWidth="1"/>
    <col min="15" max="15" width="9" bestFit="1" customWidth="1"/>
    <col min="16" max="16" width="8.28515625" style="45" customWidth="1"/>
    <col min="18" max="18" width="7.5703125" bestFit="1" customWidth="1"/>
    <col min="19" max="19" width="9.140625" style="20"/>
    <col min="20" max="20" width="14.5703125" bestFit="1" customWidth="1"/>
    <col min="21" max="21" width="9.7109375" style="36" customWidth="1"/>
    <col min="22" max="22" width="7.85546875" style="20" bestFit="1" customWidth="1"/>
    <col min="23" max="23" width="7.140625" style="20" bestFit="1" customWidth="1"/>
  </cols>
  <sheetData>
    <row r="1" spans="1:23" s="6" customFormat="1" ht="30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55</v>
      </c>
      <c r="G1" s="5" t="s">
        <v>50</v>
      </c>
      <c r="H1" s="5" t="s">
        <v>61</v>
      </c>
      <c r="I1" s="5" t="s">
        <v>5</v>
      </c>
      <c r="J1" s="4" t="s">
        <v>6</v>
      </c>
      <c r="K1" s="5" t="s">
        <v>7</v>
      </c>
      <c r="M1" s="7" t="s">
        <v>0</v>
      </c>
      <c r="N1" s="2" t="s">
        <v>1</v>
      </c>
      <c r="O1" s="2" t="s">
        <v>2</v>
      </c>
      <c r="P1" s="3" t="s">
        <v>8</v>
      </c>
      <c r="Q1" s="4" t="s">
        <v>4</v>
      </c>
      <c r="R1" s="4" t="s">
        <v>55</v>
      </c>
      <c r="S1" s="5" t="s">
        <v>50</v>
      </c>
      <c r="T1" s="5" t="s">
        <v>61</v>
      </c>
      <c r="U1" s="8" t="s">
        <v>5</v>
      </c>
      <c r="V1" s="5" t="s">
        <v>6</v>
      </c>
      <c r="W1" s="5" t="s">
        <v>7</v>
      </c>
    </row>
    <row r="2" spans="1:23" x14ac:dyDescent="0.25">
      <c r="A2" s="9">
        <v>3</v>
      </c>
      <c r="B2" s="10" t="s">
        <v>9</v>
      </c>
      <c r="C2" s="10">
        <v>121</v>
      </c>
      <c r="D2" s="11">
        <v>5</v>
      </c>
      <c r="E2" s="12">
        <v>93.1</v>
      </c>
      <c r="F2" s="12">
        <f>G2-E2</f>
        <v>0</v>
      </c>
      <c r="G2" s="12">
        <v>93.1</v>
      </c>
      <c r="H2" s="12">
        <v>0.08</v>
      </c>
      <c r="I2" s="12">
        <f>(G2*H2)+G2</f>
        <v>100.54799999999999</v>
      </c>
      <c r="J2" s="85"/>
      <c r="K2" s="13">
        <f t="shared" ref="K2:K9" si="0">I2-E2</f>
        <v>7.4479999999999933</v>
      </c>
      <c r="L2" s="14"/>
      <c r="M2" s="15">
        <v>5</v>
      </c>
      <c r="N2" s="16" t="s">
        <v>10</v>
      </c>
      <c r="O2" s="16">
        <v>169</v>
      </c>
      <c r="P2" s="17">
        <v>15</v>
      </c>
      <c r="Q2" s="18">
        <v>87.66</v>
      </c>
      <c r="R2" s="18">
        <f>S2-Q2</f>
        <v>8.39</v>
      </c>
      <c r="S2" s="18">
        <v>96.05</v>
      </c>
      <c r="T2" s="16">
        <v>0.09</v>
      </c>
      <c r="U2" s="19">
        <f>(S2*T2)+S2</f>
        <v>104.69449999999999</v>
      </c>
      <c r="W2" s="21">
        <f t="shared" ref="W2:W9" si="1">U2-Q2</f>
        <v>17.034499999999994</v>
      </c>
    </row>
    <row r="3" spans="1:23" x14ac:dyDescent="0.25">
      <c r="B3" s="10" t="s">
        <v>11</v>
      </c>
      <c r="C3" s="10">
        <v>137</v>
      </c>
      <c r="D3" s="11">
        <v>5</v>
      </c>
      <c r="E3" s="12">
        <v>99.25</v>
      </c>
      <c r="F3" s="12">
        <f t="shared" ref="F3:F9" si="2">G3-E3</f>
        <v>-1.7600000000000051</v>
      </c>
      <c r="G3" s="12">
        <v>97.49</v>
      </c>
      <c r="H3" s="12"/>
      <c r="I3" s="12">
        <f>(G3*H2)+G3</f>
        <v>105.28919999999999</v>
      </c>
      <c r="J3" s="85"/>
      <c r="K3" s="13">
        <f t="shared" si="0"/>
        <v>6.0391999999999939</v>
      </c>
      <c r="L3" s="14"/>
      <c r="M3" s="91" t="s">
        <v>12</v>
      </c>
      <c r="N3" s="33" t="s">
        <v>13</v>
      </c>
      <c r="O3" s="23">
        <v>401</v>
      </c>
      <c r="P3" s="24">
        <v>8</v>
      </c>
      <c r="Q3" s="21">
        <v>53</v>
      </c>
      <c r="R3" s="13">
        <f t="shared" ref="R3:R9" si="3">S3-Q3</f>
        <v>1.8999999999999986</v>
      </c>
      <c r="S3" s="21">
        <v>54.9</v>
      </c>
      <c r="T3" s="23"/>
      <c r="U3" s="25">
        <f>(S3*T3)+S3</f>
        <v>54.9</v>
      </c>
      <c r="W3" s="21">
        <f t="shared" si="1"/>
        <v>1.8999999999999986</v>
      </c>
    </row>
    <row r="4" spans="1:23" x14ac:dyDescent="0.25">
      <c r="B4" s="26" t="s">
        <v>14</v>
      </c>
      <c r="C4" s="26">
        <v>114</v>
      </c>
      <c r="D4" s="27">
        <v>1</v>
      </c>
      <c r="E4" s="28">
        <v>69.94</v>
      </c>
      <c r="F4" s="28">
        <f t="shared" si="2"/>
        <v>4.1099999999999994</v>
      </c>
      <c r="G4" s="28">
        <v>74.05</v>
      </c>
      <c r="H4" s="83"/>
      <c r="I4" s="28">
        <f>(G4*H2)+G4</f>
        <v>79.97399999999999</v>
      </c>
      <c r="J4" s="85"/>
      <c r="K4" s="13">
        <f t="shared" si="0"/>
        <v>10.033999999999992</v>
      </c>
      <c r="L4" s="14"/>
      <c r="M4" s="66"/>
      <c r="N4" s="16" t="s">
        <v>15</v>
      </c>
      <c r="O4" s="16">
        <v>289</v>
      </c>
      <c r="P4" s="17">
        <v>7</v>
      </c>
      <c r="Q4" s="18">
        <v>93.6</v>
      </c>
      <c r="R4" s="18">
        <f t="shared" si="3"/>
        <v>0</v>
      </c>
      <c r="S4" s="18">
        <v>93.6</v>
      </c>
      <c r="T4" s="16"/>
      <c r="U4" s="19">
        <f>(S4*T2)+S4</f>
        <v>102.024</v>
      </c>
      <c r="W4" s="21">
        <f t="shared" si="1"/>
        <v>8.4240000000000066</v>
      </c>
    </row>
    <row r="5" spans="1:23" ht="30" x14ac:dyDescent="0.25">
      <c r="A5" s="67" t="s">
        <v>27</v>
      </c>
      <c r="B5" s="68" t="s">
        <v>34</v>
      </c>
      <c r="C5" s="10">
        <v>566</v>
      </c>
      <c r="D5" s="62">
        <v>21</v>
      </c>
      <c r="E5" s="12">
        <v>93.59</v>
      </c>
      <c r="F5" s="12">
        <f t="shared" si="2"/>
        <v>0.97999999999998977</v>
      </c>
      <c r="G5" s="12">
        <v>94.57</v>
      </c>
      <c r="H5" s="12"/>
      <c r="I5" s="12">
        <v>102.13</v>
      </c>
      <c r="J5" s="85"/>
      <c r="K5" s="13">
        <f t="shared" si="0"/>
        <v>8.539999999999992</v>
      </c>
      <c r="L5" s="14"/>
      <c r="M5" s="66"/>
      <c r="N5" s="29" t="s">
        <v>16</v>
      </c>
      <c r="O5" s="29">
        <v>605</v>
      </c>
      <c r="P5" s="30">
        <v>38</v>
      </c>
      <c r="Q5" s="31">
        <v>79.540000000000006</v>
      </c>
      <c r="R5" s="28">
        <f t="shared" si="3"/>
        <v>6.9799999999999898</v>
      </c>
      <c r="S5" s="31">
        <v>86.52</v>
      </c>
      <c r="T5" s="29"/>
      <c r="U5" s="32">
        <f>(S5*T2)+S5</f>
        <v>94.306799999999996</v>
      </c>
      <c r="V5" s="20" t="s">
        <v>17</v>
      </c>
      <c r="W5" s="21">
        <f t="shared" si="1"/>
        <v>14.766799999999989</v>
      </c>
    </row>
    <row r="6" spans="1:23" x14ac:dyDescent="0.25">
      <c r="B6" s="33">
        <v>3269</v>
      </c>
      <c r="C6" s="33">
        <v>58</v>
      </c>
      <c r="D6" s="34">
        <v>1</v>
      </c>
      <c r="E6" s="13">
        <v>73.22</v>
      </c>
      <c r="F6" s="13">
        <f t="shared" si="2"/>
        <v>2</v>
      </c>
      <c r="G6" s="13">
        <v>75.22</v>
      </c>
      <c r="H6" s="83"/>
      <c r="I6" s="13">
        <f>(G6*H2)+G6</f>
        <v>81.2376</v>
      </c>
      <c r="J6" s="86"/>
      <c r="K6" s="13">
        <f t="shared" si="0"/>
        <v>8.0176000000000016</v>
      </c>
      <c r="L6" s="14"/>
      <c r="M6" s="66"/>
      <c r="N6" s="23" t="s">
        <v>18</v>
      </c>
      <c r="O6" s="23">
        <v>47</v>
      </c>
      <c r="P6" s="24">
        <v>1</v>
      </c>
      <c r="Q6" s="21">
        <v>73.22</v>
      </c>
      <c r="R6" s="13">
        <f t="shared" si="3"/>
        <v>4.960000000000008</v>
      </c>
      <c r="S6" s="21">
        <v>78.180000000000007</v>
      </c>
      <c r="T6" s="23"/>
      <c r="U6" s="25">
        <f>(S6*T2)+S6</f>
        <v>85.216200000000001</v>
      </c>
      <c r="W6" s="21">
        <f t="shared" si="1"/>
        <v>11.996200000000002</v>
      </c>
    </row>
    <row r="7" spans="1:23" x14ac:dyDescent="0.25">
      <c r="B7" s="33">
        <v>3271</v>
      </c>
      <c r="C7" s="33">
        <v>116</v>
      </c>
      <c r="D7" s="34">
        <v>7</v>
      </c>
      <c r="E7" s="13">
        <v>80.900000000000006</v>
      </c>
      <c r="F7" s="13">
        <f t="shared" si="2"/>
        <v>2.1299999999999955</v>
      </c>
      <c r="G7" s="13">
        <v>83.03</v>
      </c>
      <c r="H7" s="83"/>
      <c r="I7" s="13">
        <f>(G7*H2)+G7</f>
        <v>89.672399999999996</v>
      </c>
      <c r="J7" s="85"/>
      <c r="K7" s="13">
        <f t="shared" si="0"/>
        <v>8.7723999999999904</v>
      </c>
      <c r="L7" s="14"/>
      <c r="M7" s="66"/>
      <c r="N7" s="23">
        <v>3249</v>
      </c>
      <c r="O7" s="23">
        <v>115</v>
      </c>
      <c r="P7" s="24">
        <v>2</v>
      </c>
      <c r="Q7" s="21">
        <v>84.1</v>
      </c>
      <c r="R7" s="13">
        <f t="shared" si="3"/>
        <v>3.9300000000000068</v>
      </c>
      <c r="S7" s="21">
        <v>88.03</v>
      </c>
      <c r="T7" s="23"/>
      <c r="U7" s="35">
        <f>(S7*T2)+S7</f>
        <v>95.952700000000007</v>
      </c>
      <c r="W7" s="21">
        <f t="shared" si="1"/>
        <v>11.852700000000013</v>
      </c>
    </row>
    <row r="8" spans="1:23" x14ac:dyDescent="0.25">
      <c r="B8" s="33">
        <v>3477</v>
      </c>
      <c r="C8" s="33">
        <v>72</v>
      </c>
      <c r="D8" s="34">
        <v>2</v>
      </c>
      <c r="E8" s="13">
        <v>72.02</v>
      </c>
      <c r="F8" s="13">
        <f t="shared" si="2"/>
        <v>4.1600000000000108</v>
      </c>
      <c r="G8" s="13">
        <v>76.180000000000007</v>
      </c>
      <c r="H8" s="83"/>
      <c r="I8" s="13">
        <f>(G8*H2)+G8</f>
        <v>82.274400000000014</v>
      </c>
      <c r="J8" s="85"/>
      <c r="K8" s="13">
        <f t="shared" si="0"/>
        <v>10.254400000000018</v>
      </c>
      <c r="L8" s="14"/>
      <c r="M8" s="66"/>
      <c r="N8" s="23">
        <v>3251</v>
      </c>
      <c r="O8" s="23">
        <v>105</v>
      </c>
      <c r="P8" s="24">
        <v>5</v>
      </c>
      <c r="Q8" s="21">
        <v>83.56</v>
      </c>
      <c r="R8" s="13">
        <f t="shared" si="3"/>
        <v>2.4200000000000017</v>
      </c>
      <c r="S8" s="21">
        <v>85.98</v>
      </c>
      <c r="T8" s="23"/>
      <c r="U8" s="35">
        <f>(S8*T2)+S8</f>
        <v>93.71820000000001</v>
      </c>
      <c r="W8" s="21">
        <f t="shared" si="1"/>
        <v>10.158200000000008</v>
      </c>
    </row>
    <row r="9" spans="1:23" x14ac:dyDescent="0.25">
      <c r="B9" s="23">
        <v>3481</v>
      </c>
      <c r="C9" s="23">
        <v>109</v>
      </c>
      <c r="D9" s="24">
        <v>3</v>
      </c>
      <c r="E9" s="21">
        <v>80.430000000000007</v>
      </c>
      <c r="F9" s="13">
        <f t="shared" si="2"/>
        <v>3.0299999999999869</v>
      </c>
      <c r="G9" s="21">
        <v>83.46</v>
      </c>
      <c r="H9" s="84"/>
      <c r="I9" s="13">
        <f>(G9*H2)+G9</f>
        <v>90.136799999999994</v>
      </c>
      <c r="J9" s="85"/>
      <c r="K9" s="13">
        <f t="shared" si="0"/>
        <v>9.706799999999987</v>
      </c>
      <c r="L9" s="36"/>
      <c r="M9" s="66"/>
      <c r="N9" s="16">
        <v>3253</v>
      </c>
      <c r="O9" s="16">
        <v>330</v>
      </c>
      <c r="P9" s="17">
        <v>18</v>
      </c>
      <c r="Q9" s="18">
        <v>93.98</v>
      </c>
      <c r="R9" s="18">
        <f t="shared" si="3"/>
        <v>0</v>
      </c>
      <c r="S9" s="18">
        <v>93.98</v>
      </c>
      <c r="T9" s="16"/>
      <c r="U9" s="19">
        <f>(S9*T2)+S9</f>
        <v>102.43820000000001</v>
      </c>
      <c r="W9" s="21">
        <f t="shared" si="1"/>
        <v>8.458200000000005</v>
      </c>
    </row>
    <row r="10" spans="1:23" x14ac:dyDescent="0.25">
      <c r="C10" s="37"/>
      <c r="D10" s="22" t="s">
        <v>19</v>
      </c>
      <c r="E10" s="38">
        <f>MEDIAN(E2:E9)</f>
        <v>80.665000000000006</v>
      </c>
      <c r="F10" s="39"/>
      <c r="G10" s="40">
        <f>MEDIAN(G2:G9)</f>
        <v>83.245000000000005</v>
      </c>
      <c r="H10" s="38"/>
      <c r="I10" s="81">
        <f>MEDIAN(I2:I9)</f>
        <v>89.904599999999988</v>
      </c>
      <c r="J10" s="41">
        <v>96.21</v>
      </c>
      <c r="M10" s="66"/>
      <c r="O10" s="37"/>
      <c r="P10" s="37" t="s">
        <v>19</v>
      </c>
      <c r="Q10" s="20">
        <f>MEDIAN(Q2:Q9)</f>
        <v>83.83</v>
      </c>
      <c r="S10" s="42">
        <f>MEDIAN(S2:S9)</f>
        <v>87.275000000000006</v>
      </c>
      <c r="U10" s="82">
        <f>MEDIAN(U2:U9)</f>
        <v>95.129750000000001</v>
      </c>
      <c r="V10" s="42">
        <v>96</v>
      </c>
    </row>
    <row r="11" spans="1:23" s="37" customFormat="1" x14ac:dyDescent="0.25">
      <c r="A11" s="22"/>
      <c r="B11"/>
      <c r="C11" s="107"/>
      <c r="D11" s="105"/>
      <c r="E11" s="76"/>
      <c r="F11"/>
      <c r="G11" s="20"/>
      <c r="H11" s="20"/>
      <c r="I11" s="20"/>
      <c r="J11" s="53"/>
      <c r="K11" s="39"/>
      <c r="M11" s="66"/>
      <c r="O11" s="109"/>
      <c r="P11" s="105"/>
      <c r="Q11" s="44"/>
      <c r="R11" s="52"/>
      <c r="S11" s="44"/>
      <c r="U11" s="43"/>
      <c r="V11" s="44"/>
      <c r="W11" s="39"/>
    </row>
    <row r="12" spans="1:23" s="37" customFormat="1" x14ac:dyDescent="0.25">
      <c r="A12" s="67" t="s">
        <v>27</v>
      </c>
      <c r="B12" s="100" t="s">
        <v>56</v>
      </c>
      <c r="C12" s="101"/>
      <c r="D12" s="101"/>
      <c r="E12" s="101"/>
      <c r="F12" s="101"/>
      <c r="G12" s="101"/>
      <c r="H12" s="101"/>
      <c r="I12" s="20"/>
      <c r="K12" s="39"/>
      <c r="M12" s="66"/>
      <c r="P12" s="22"/>
      <c r="S12" s="39"/>
      <c r="U12" s="43"/>
      <c r="V12" s="39"/>
      <c r="W12" s="39"/>
    </row>
    <row r="13" spans="1:23" s="37" customFormat="1" x14ac:dyDescent="0.25">
      <c r="A13" s="22"/>
      <c r="B13" s="101" t="s">
        <v>35</v>
      </c>
      <c r="C13" s="101"/>
      <c r="D13" s="101"/>
      <c r="E13" s="101"/>
      <c r="F13" s="101"/>
      <c r="G13" s="101"/>
      <c r="H13" s="101"/>
      <c r="I13" s="20"/>
      <c r="K13" s="39"/>
      <c r="M13" s="49" t="s">
        <v>12</v>
      </c>
      <c r="N13" s="110" t="s">
        <v>64</v>
      </c>
      <c r="O13" s="110"/>
      <c r="P13" s="105"/>
      <c r="Q13" s="105"/>
      <c r="R13" s="105"/>
      <c r="S13" s="105"/>
      <c r="T13" s="105"/>
      <c r="U13" s="105"/>
      <c r="V13" s="105"/>
      <c r="W13" s="54"/>
    </row>
    <row r="14" spans="1:23" x14ac:dyDescent="0.25">
      <c r="B14" s="58"/>
      <c r="C14" s="58"/>
      <c r="D14" s="58"/>
      <c r="E14" s="58"/>
      <c r="F14" s="58"/>
      <c r="G14" s="58"/>
      <c r="H14" s="58"/>
      <c r="J14" s="37"/>
      <c r="K14" s="39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54"/>
    </row>
    <row r="15" spans="1:23" x14ac:dyDescent="0.25">
      <c r="C15" s="37"/>
      <c r="D15" s="22" t="s">
        <v>20</v>
      </c>
      <c r="E15" s="37"/>
      <c r="L15" s="6"/>
      <c r="N15" s="105" t="s">
        <v>63</v>
      </c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3" s="37" customFormat="1" ht="30" x14ac:dyDescent="0.25">
      <c r="A16" s="46" t="s">
        <v>0</v>
      </c>
      <c r="B16" s="2" t="s">
        <v>1</v>
      </c>
      <c r="C16" s="2" t="s">
        <v>2</v>
      </c>
      <c r="D16" s="3" t="s">
        <v>21</v>
      </c>
      <c r="E16" s="4" t="s">
        <v>4</v>
      </c>
      <c r="F16" s="4" t="s">
        <v>55</v>
      </c>
      <c r="G16" s="5" t="s">
        <v>50</v>
      </c>
      <c r="H16" s="5" t="s">
        <v>61</v>
      </c>
      <c r="I16" s="5" t="s">
        <v>5</v>
      </c>
      <c r="J16" s="4" t="s">
        <v>6</v>
      </c>
      <c r="K16" s="5" t="s">
        <v>7</v>
      </c>
      <c r="M16" s="22"/>
      <c r="N16"/>
      <c r="O16"/>
      <c r="P16" s="45"/>
      <c r="Q16"/>
      <c r="R16"/>
      <c r="S16" s="20"/>
      <c r="T16"/>
      <c r="U16" s="36"/>
      <c r="V16" s="20"/>
      <c r="W16" s="54"/>
    </row>
    <row r="17" spans="1:23" x14ac:dyDescent="0.25">
      <c r="A17" s="47">
        <v>4</v>
      </c>
      <c r="B17" s="23" t="s">
        <v>22</v>
      </c>
      <c r="C17" s="23">
        <v>83</v>
      </c>
      <c r="D17" s="24">
        <v>4</v>
      </c>
      <c r="E17" s="23">
        <v>75.47</v>
      </c>
      <c r="F17" s="21">
        <f>G17-E17</f>
        <v>13.290000000000006</v>
      </c>
      <c r="G17" s="21">
        <v>88.76</v>
      </c>
      <c r="H17" s="21">
        <v>0.06</v>
      </c>
      <c r="I17" s="21">
        <f>(G17*H17)+G17</f>
        <v>94.085599999999999</v>
      </c>
      <c r="J17" s="37"/>
      <c r="K17" s="48">
        <f t="shared" ref="K17:K23" si="4">I17-E17</f>
        <v>18.615600000000001</v>
      </c>
      <c r="N17" s="102" t="s">
        <v>49</v>
      </c>
      <c r="O17" s="101"/>
      <c r="P17" s="101"/>
      <c r="Q17" s="101"/>
      <c r="R17" s="101"/>
      <c r="S17" s="101"/>
      <c r="T17" s="101"/>
      <c r="U17" s="101"/>
      <c r="V17" s="101"/>
      <c r="W17" s="101"/>
    </row>
    <row r="18" spans="1:23" x14ac:dyDescent="0.25">
      <c r="B18" s="33" t="s">
        <v>23</v>
      </c>
      <c r="C18" s="33">
        <v>491</v>
      </c>
      <c r="D18" s="34">
        <v>36</v>
      </c>
      <c r="E18" s="33">
        <v>86.53</v>
      </c>
      <c r="F18" s="13">
        <f t="shared" ref="F18:F23" si="5">G18-E18</f>
        <v>5.1400000000000006</v>
      </c>
      <c r="G18" s="13">
        <v>91.67</v>
      </c>
      <c r="H18" s="13"/>
      <c r="I18" s="13">
        <f>(G18*H17)+G18</f>
        <v>97.170199999999994</v>
      </c>
      <c r="J18" t="s">
        <v>17</v>
      </c>
      <c r="K18" s="21">
        <f t="shared" si="4"/>
        <v>10.640199999999993</v>
      </c>
      <c r="N18" s="102" t="s">
        <v>51</v>
      </c>
      <c r="O18" s="101"/>
      <c r="P18" s="101"/>
      <c r="Q18" s="101"/>
      <c r="R18" s="101"/>
      <c r="S18" s="101"/>
      <c r="T18" s="101"/>
      <c r="U18" s="101"/>
      <c r="V18" s="101"/>
    </row>
    <row r="19" spans="1:23" x14ac:dyDescent="0.25">
      <c r="B19" s="26" t="s">
        <v>24</v>
      </c>
      <c r="C19" s="26">
        <v>286</v>
      </c>
      <c r="D19" s="27">
        <v>10</v>
      </c>
      <c r="E19" s="26">
        <v>80.42</v>
      </c>
      <c r="F19" s="28">
        <f t="shared" si="5"/>
        <v>10.179999999999993</v>
      </c>
      <c r="G19" s="28">
        <v>90.6</v>
      </c>
      <c r="H19" s="28"/>
      <c r="I19" s="28">
        <f>(G19*H17)+G19</f>
        <v>96.035999999999987</v>
      </c>
      <c r="J19" t="s">
        <v>17</v>
      </c>
      <c r="K19" s="21">
        <f t="shared" si="4"/>
        <v>15.615999999999985</v>
      </c>
      <c r="N19" s="103" t="s">
        <v>52</v>
      </c>
      <c r="O19" s="104"/>
      <c r="P19" s="104"/>
      <c r="Q19" s="104"/>
      <c r="R19" s="104"/>
      <c r="S19" s="104"/>
      <c r="T19" s="104"/>
      <c r="U19" s="104"/>
      <c r="V19" s="104"/>
      <c r="W19" s="101"/>
    </row>
    <row r="20" spans="1:23" s="79" customFormat="1" x14ac:dyDescent="0.25">
      <c r="A20" s="78"/>
      <c r="B20" s="29" t="s">
        <v>25</v>
      </c>
      <c r="C20" s="29">
        <v>134</v>
      </c>
      <c r="D20" s="30">
        <v>3</v>
      </c>
      <c r="E20" s="29">
        <v>71.94</v>
      </c>
      <c r="F20" s="31">
        <f t="shared" si="5"/>
        <v>22.010000000000005</v>
      </c>
      <c r="G20" s="31">
        <v>93.95</v>
      </c>
      <c r="H20" s="31"/>
      <c r="I20" s="31">
        <f>(G20*H17)+G20</f>
        <v>99.587000000000003</v>
      </c>
      <c r="K20" s="31">
        <f t="shared" si="4"/>
        <v>27.647000000000006</v>
      </c>
      <c r="M20" s="78"/>
      <c r="N20" s="61" t="s">
        <v>53</v>
      </c>
      <c r="O20" s="59"/>
      <c r="P20" s="59"/>
      <c r="Q20" s="59"/>
      <c r="R20" s="59"/>
      <c r="S20" s="59"/>
      <c r="T20" s="59"/>
      <c r="U20" s="59"/>
      <c r="V20" s="59"/>
      <c r="W20" s="80"/>
    </row>
    <row r="21" spans="1:23" x14ac:dyDescent="0.25">
      <c r="B21" s="23">
        <v>3275</v>
      </c>
      <c r="C21" s="23">
        <v>111</v>
      </c>
      <c r="D21" s="24">
        <v>2</v>
      </c>
      <c r="E21" s="23">
        <v>73.14</v>
      </c>
      <c r="F21" s="21">
        <f t="shared" si="5"/>
        <v>4.5</v>
      </c>
      <c r="G21" s="21">
        <v>77.64</v>
      </c>
      <c r="H21" s="21"/>
      <c r="I21" s="13">
        <f>(G21*H17)+G21</f>
        <v>82.298400000000001</v>
      </c>
      <c r="K21" s="21">
        <f t="shared" si="4"/>
        <v>9.1584000000000003</v>
      </c>
      <c r="N21" s="61"/>
      <c r="O21" s="59"/>
      <c r="P21" s="59"/>
      <c r="Q21" s="59"/>
      <c r="R21" s="59"/>
      <c r="S21" s="59"/>
      <c r="T21" s="59"/>
      <c r="U21" s="59"/>
      <c r="V21" s="59"/>
      <c r="W21" s="80"/>
    </row>
    <row r="22" spans="1:23" x14ac:dyDescent="0.25">
      <c r="B22" s="26">
        <v>3473</v>
      </c>
      <c r="C22" s="26">
        <v>385</v>
      </c>
      <c r="D22" s="27">
        <v>28</v>
      </c>
      <c r="E22" s="26">
        <v>85.82</v>
      </c>
      <c r="F22" s="13">
        <f t="shared" si="5"/>
        <v>5.6900000000000119</v>
      </c>
      <c r="G22" s="28">
        <v>91.51</v>
      </c>
      <c r="H22" s="28"/>
      <c r="I22" s="28">
        <f>(G22*H17)+G22</f>
        <v>97.000600000000006</v>
      </c>
      <c r="J22" t="s">
        <v>17</v>
      </c>
      <c r="K22" s="21">
        <f t="shared" si="4"/>
        <v>11.180600000000013</v>
      </c>
      <c r="N22" s="106" t="s">
        <v>59</v>
      </c>
      <c r="O22" s="101"/>
      <c r="P22" s="101"/>
      <c r="Q22" s="101"/>
      <c r="R22" s="101"/>
      <c r="S22" s="101"/>
      <c r="T22" s="101"/>
      <c r="U22" s="101"/>
      <c r="V22" s="101"/>
      <c r="W22" s="101"/>
    </row>
    <row r="23" spans="1:23" s="51" customFormat="1" x14ac:dyDescent="0.25">
      <c r="A23" s="49" t="s">
        <v>12</v>
      </c>
      <c r="B23" s="63">
        <v>3475</v>
      </c>
      <c r="C23" s="33">
        <v>102</v>
      </c>
      <c r="D23" s="49">
        <v>2</v>
      </c>
      <c r="E23" s="33">
        <v>81.96</v>
      </c>
      <c r="F23" s="13">
        <f t="shared" si="5"/>
        <v>3.2600000000000051</v>
      </c>
      <c r="G23" s="13">
        <v>85.22</v>
      </c>
      <c r="H23" s="13"/>
      <c r="I23" s="13">
        <f>(G23*H17)+G23</f>
        <v>90.333200000000005</v>
      </c>
      <c r="J23"/>
      <c r="K23" s="21">
        <f t="shared" si="4"/>
        <v>8.3732000000000113</v>
      </c>
      <c r="M23" s="22"/>
      <c r="N23" s="106" t="s">
        <v>60</v>
      </c>
      <c r="O23" s="101"/>
      <c r="P23" s="101"/>
      <c r="Q23" s="101"/>
      <c r="R23" s="101"/>
      <c r="S23" s="101"/>
      <c r="T23" s="101"/>
      <c r="U23" s="101"/>
      <c r="V23" s="101"/>
      <c r="W23" s="101"/>
    </row>
    <row r="24" spans="1:23" x14ac:dyDescent="0.25">
      <c r="A24" s="64"/>
      <c r="B24" s="65"/>
      <c r="C24" s="52"/>
      <c r="D24" s="50" t="s">
        <v>19</v>
      </c>
      <c r="E24" s="53">
        <f>MEDIAN(E17:E23)</f>
        <v>80.42</v>
      </c>
      <c r="F24" s="51"/>
      <c r="G24" s="42">
        <f>MEDIAN(G17:G23)</f>
        <v>90.6</v>
      </c>
      <c r="H24" s="54"/>
      <c r="I24" s="81">
        <f>MEDIAN(I17:I23)</f>
        <v>96.035999999999987</v>
      </c>
      <c r="J24" s="41">
        <v>95.93</v>
      </c>
      <c r="K24" s="54"/>
      <c r="N24" s="61"/>
      <c r="O24" s="59"/>
      <c r="P24" s="59"/>
      <c r="Q24" s="59"/>
      <c r="R24" s="59"/>
      <c r="S24" s="59"/>
      <c r="T24" s="59"/>
      <c r="U24" s="59"/>
      <c r="V24" s="59"/>
    </row>
    <row r="25" spans="1:23" x14ac:dyDescent="0.25">
      <c r="A25" s="66"/>
      <c r="B25" s="60"/>
      <c r="C25" s="107"/>
      <c r="D25" s="107"/>
      <c r="E25" s="77"/>
      <c r="F25" s="51"/>
      <c r="G25" s="54"/>
      <c r="J25" s="51"/>
      <c r="M25" s="50"/>
      <c r="N25" s="106" t="s">
        <v>36</v>
      </c>
      <c r="O25" s="101"/>
      <c r="P25" s="101"/>
      <c r="Q25" s="101"/>
      <c r="R25" s="101"/>
      <c r="S25" s="101"/>
      <c r="T25" s="101"/>
      <c r="U25" s="101"/>
      <c r="V25" s="101"/>
    </row>
    <row r="26" spans="1:23" x14ac:dyDescent="0.25">
      <c r="A26" s="49" t="s">
        <v>12</v>
      </c>
      <c r="B26" s="89" t="s">
        <v>26</v>
      </c>
      <c r="C26" s="87"/>
      <c r="D26" s="88"/>
      <c r="E26" s="87"/>
      <c r="F26" s="87"/>
      <c r="G26" s="38"/>
      <c r="H26" s="38"/>
      <c r="N26" s="102" t="s">
        <v>37</v>
      </c>
      <c r="O26" s="101"/>
      <c r="P26" s="101"/>
      <c r="Q26" s="101"/>
      <c r="R26" s="101"/>
      <c r="S26" s="101"/>
      <c r="T26" s="101"/>
      <c r="U26" s="101"/>
      <c r="V26" s="101"/>
    </row>
    <row r="27" spans="1:23" x14ac:dyDescent="0.25">
      <c r="B27" s="100" t="s">
        <v>65</v>
      </c>
      <c r="C27" s="101"/>
      <c r="D27" s="101"/>
      <c r="E27" s="101"/>
      <c r="F27" s="101"/>
      <c r="G27" s="101"/>
      <c r="H27" s="38"/>
      <c r="L27" s="56"/>
      <c r="N27" s="108" t="s">
        <v>54</v>
      </c>
      <c r="O27" s="101"/>
      <c r="P27" s="101"/>
      <c r="Q27" s="101"/>
      <c r="R27" s="101"/>
      <c r="S27" s="101"/>
      <c r="T27" s="101"/>
      <c r="U27" s="101"/>
      <c r="V27" s="101"/>
    </row>
    <row r="28" spans="1:23" x14ac:dyDescent="0.25">
      <c r="B28" s="87"/>
      <c r="C28" s="90"/>
      <c r="D28" s="90"/>
      <c r="E28" s="90"/>
      <c r="F28" s="90"/>
      <c r="G28" s="90"/>
      <c r="H28" s="90"/>
      <c r="I28" s="56"/>
      <c r="J28" s="56"/>
      <c r="K28" s="57"/>
      <c r="N28" s="108" t="s">
        <v>38</v>
      </c>
      <c r="O28" s="108"/>
      <c r="P28" s="108"/>
      <c r="Q28" s="108"/>
      <c r="R28" s="108"/>
      <c r="S28" s="108"/>
      <c r="T28" s="108"/>
      <c r="U28" s="108"/>
      <c r="V28" s="108"/>
    </row>
    <row r="29" spans="1:23" x14ac:dyDescent="0.25">
      <c r="B29" s="55"/>
      <c r="C29" s="55"/>
      <c r="D29" s="55"/>
      <c r="E29" s="55"/>
      <c r="F29" s="55"/>
      <c r="G29" s="55"/>
      <c r="H29" s="55"/>
      <c r="O29" s="37"/>
      <c r="P29" s="22"/>
      <c r="Q29" s="37"/>
      <c r="R29" s="37"/>
      <c r="S29" s="39"/>
      <c r="T29" s="39"/>
      <c r="U29" s="39"/>
      <c r="V29" s="37"/>
    </row>
  </sheetData>
  <mergeCells count="18">
    <mergeCell ref="N28:V28"/>
    <mergeCell ref="C11:D11"/>
    <mergeCell ref="O11:P11"/>
    <mergeCell ref="N13:V13"/>
    <mergeCell ref="N14:V14"/>
    <mergeCell ref="B12:H12"/>
    <mergeCell ref="B13:H13"/>
    <mergeCell ref="N25:V25"/>
    <mergeCell ref="N27:V27"/>
    <mergeCell ref="N18:V18"/>
    <mergeCell ref="N26:V26"/>
    <mergeCell ref="B27:G27"/>
    <mergeCell ref="N17:W17"/>
    <mergeCell ref="N19:W19"/>
    <mergeCell ref="N15:W15"/>
    <mergeCell ref="N22:W22"/>
    <mergeCell ref="N23:W23"/>
    <mergeCell ref="C25:D25"/>
  </mergeCells>
  <pageMargins left="0.2" right="0.2" top="1" bottom="0.75" header="0.55000000000000004" footer="0.3"/>
  <pageSetup paperSize="5" scale="83" fitToHeight="30" orientation="landscape" r:id="rId1"/>
  <headerFooter>
    <oddHeader>&amp;C&amp;16 2022 VALUES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F27" sqref="F27"/>
    </sheetView>
  </sheetViews>
  <sheetFormatPr defaultRowHeight="15" x14ac:dyDescent="0.25"/>
  <cols>
    <col min="1" max="1" width="13.140625" customWidth="1"/>
    <col min="2" max="2" width="9" bestFit="1" customWidth="1"/>
    <col min="3" max="3" width="6.42578125" customWidth="1"/>
    <col min="4" max="5" width="6.7109375" customWidth="1"/>
    <col min="6" max="6" width="10" bestFit="1" customWidth="1"/>
    <col min="7" max="7" width="10.5703125" customWidth="1"/>
    <col min="8" max="8" width="11.42578125" style="71" customWidth="1"/>
    <col min="9" max="9" width="10.7109375" bestFit="1" customWidth="1"/>
    <col min="10" max="10" width="11" customWidth="1"/>
    <col min="11" max="11" width="10.42578125" style="73" customWidth="1"/>
    <col min="12" max="12" width="8.5703125" style="75" customWidth="1"/>
    <col min="13" max="13" width="11.140625" customWidth="1"/>
  </cols>
  <sheetData>
    <row r="1" spans="1:13" ht="30" x14ac:dyDescent="0.25">
      <c r="A1" s="2" t="s">
        <v>39</v>
      </c>
      <c r="B1" s="2" t="s">
        <v>2</v>
      </c>
      <c r="C1" s="3" t="s">
        <v>28</v>
      </c>
      <c r="D1" s="3" t="s">
        <v>45</v>
      </c>
      <c r="E1" s="3" t="s">
        <v>46</v>
      </c>
      <c r="F1" s="3" t="s">
        <v>47</v>
      </c>
      <c r="G1" s="4" t="s">
        <v>41</v>
      </c>
      <c r="H1" s="70" t="s">
        <v>40</v>
      </c>
      <c r="I1" s="5" t="s">
        <v>44</v>
      </c>
      <c r="J1" s="5" t="s">
        <v>42</v>
      </c>
      <c r="K1" s="72" t="s">
        <v>43</v>
      </c>
      <c r="L1" s="74" t="s">
        <v>48</v>
      </c>
      <c r="M1" s="92"/>
    </row>
    <row r="2" spans="1:13" x14ac:dyDescent="0.25">
      <c r="A2" t="s">
        <v>29</v>
      </c>
      <c r="B2">
        <v>106</v>
      </c>
      <c r="C2">
        <v>3</v>
      </c>
    </row>
    <row r="3" spans="1:13" x14ac:dyDescent="0.25">
      <c r="A3">
        <v>130285714</v>
      </c>
      <c r="D3">
        <v>2021</v>
      </c>
      <c r="E3">
        <v>2781</v>
      </c>
      <c r="F3">
        <v>201403459</v>
      </c>
      <c r="G3" s="69">
        <v>44309</v>
      </c>
      <c r="H3" s="71">
        <v>135000</v>
      </c>
      <c r="I3">
        <v>1800</v>
      </c>
      <c r="J3">
        <v>72280</v>
      </c>
      <c r="K3" s="73">
        <f>I3+J3</f>
        <v>74080</v>
      </c>
      <c r="L3" s="75">
        <f>K3/H3</f>
        <v>0.54874074074074075</v>
      </c>
    </row>
    <row r="4" spans="1:13" x14ac:dyDescent="0.25">
      <c r="A4">
        <v>130286044</v>
      </c>
      <c r="D4">
        <v>2021</v>
      </c>
      <c r="E4">
        <v>920</v>
      </c>
      <c r="G4" s="69">
        <v>44237</v>
      </c>
      <c r="H4" s="71">
        <v>179500</v>
      </c>
      <c r="I4">
        <v>1800</v>
      </c>
      <c r="J4">
        <v>141325</v>
      </c>
      <c r="K4" s="73">
        <f>I4+J4</f>
        <v>143125</v>
      </c>
      <c r="L4" s="75">
        <f>K4/H4</f>
        <v>0.7973537604456824</v>
      </c>
    </row>
    <row r="5" spans="1:13" x14ac:dyDescent="0.25">
      <c r="A5" s="95">
        <v>130286478</v>
      </c>
      <c r="B5" s="95"/>
      <c r="C5" s="95"/>
      <c r="D5" s="95">
        <v>2021</v>
      </c>
      <c r="E5" s="95">
        <v>5039</v>
      </c>
      <c r="F5" s="95"/>
      <c r="G5" s="96">
        <v>44414</v>
      </c>
      <c r="H5" s="97">
        <v>150000</v>
      </c>
      <c r="I5" s="95">
        <v>1800</v>
      </c>
      <c r="J5" s="95">
        <v>80595</v>
      </c>
      <c r="K5" s="98">
        <f>I5+J5</f>
        <v>82395</v>
      </c>
      <c r="L5" s="99">
        <f>K5/H5</f>
        <v>0.54930000000000001</v>
      </c>
    </row>
    <row r="7" spans="1:13" x14ac:dyDescent="0.25">
      <c r="A7" t="s">
        <v>30</v>
      </c>
      <c r="B7">
        <v>21</v>
      </c>
      <c r="C7">
        <v>1</v>
      </c>
    </row>
    <row r="8" spans="1:13" x14ac:dyDescent="0.25">
      <c r="A8" s="95">
        <v>130287571</v>
      </c>
      <c r="B8" s="95"/>
      <c r="C8" s="95"/>
      <c r="D8" s="95">
        <v>2021</v>
      </c>
      <c r="E8" s="95">
        <v>1289</v>
      </c>
      <c r="F8" s="95"/>
      <c r="G8" s="96">
        <v>44253</v>
      </c>
      <c r="H8" s="97">
        <v>150000</v>
      </c>
      <c r="I8" s="95">
        <v>1800</v>
      </c>
      <c r="J8" s="95">
        <v>192355</v>
      </c>
      <c r="K8" s="98">
        <f>I8+J8</f>
        <v>194155</v>
      </c>
      <c r="L8" s="99">
        <f>K8/H8</f>
        <v>1.2943666666666667</v>
      </c>
    </row>
    <row r="9" spans="1:13" x14ac:dyDescent="0.25">
      <c r="M9" s="75"/>
    </row>
    <row r="10" spans="1:13" x14ac:dyDescent="0.25">
      <c r="A10" s="95" t="s">
        <v>31</v>
      </c>
      <c r="B10" s="95">
        <v>54</v>
      </c>
      <c r="C10" s="95">
        <v>0</v>
      </c>
      <c r="D10" s="95"/>
      <c r="E10" s="95"/>
      <c r="F10" s="95"/>
      <c r="G10" s="95"/>
      <c r="H10" s="97"/>
      <c r="I10" s="95"/>
      <c r="J10" s="95"/>
      <c r="K10" s="98"/>
      <c r="L10" s="99"/>
    </row>
    <row r="12" spans="1:13" x14ac:dyDescent="0.25">
      <c r="A12" s="95" t="s">
        <v>32</v>
      </c>
      <c r="B12" s="95">
        <v>11</v>
      </c>
      <c r="C12" s="95">
        <v>0</v>
      </c>
      <c r="D12" s="95"/>
      <c r="E12" s="95"/>
      <c r="F12" s="95"/>
      <c r="G12" s="95"/>
      <c r="H12" s="97"/>
      <c r="I12" s="95"/>
      <c r="J12" s="95"/>
      <c r="K12" s="98"/>
      <c r="L12" s="99"/>
    </row>
    <row r="14" spans="1:13" x14ac:dyDescent="0.25">
      <c r="A14" t="s">
        <v>33</v>
      </c>
      <c r="B14">
        <v>120</v>
      </c>
      <c r="C14">
        <v>4</v>
      </c>
      <c r="I14" s="93" t="s">
        <v>58</v>
      </c>
    </row>
    <row r="15" spans="1:13" x14ac:dyDescent="0.25">
      <c r="A15">
        <v>130288764</v>
      </c>
      <c r="D15">
        <v>2020</v>
      </c>
      <c r="E15">
        <v>5562</v>
      </c>
      <c r="G15" s="69">
        <v>44027</v>
      </c>
      <c r="H15" s="71">
        <v>285000</v>
      </c>
      <c r="I15">
        <v>71500</v>
      </c>
      <c r="J15">
        <v>65225</v>
      </c>
      <c r="K15" s="73">
        <f>I15+J15</f>
        <v>136725</v>
      </c>
      <c r="L15" s="75">
        <f>K15/H15</f>
        <v>0.47973684210526318</v>
      </c>
    </row>
    <row r="16" spans="1:13" x14ac:dyDescent="0.25">
      <c r="A16">
        <v>130288543</v>
      </c>
      <c r="D16">
        <v>2021</v>
      </c>
      <c r="E16">
        <v>1977</v>
      </c>
      <c r="G16" s="69">
        <v>44279</v>
      </c>
      <c r="H16" s="71">
        <v>199000</v>
      </c>
      <c r="I16">
        <v>71500</v>
      </c>
      <c r="J16">
        <v>47170</v>
      </c>
      <c r="K16" s="73">
        <f t="shared" ref="K16:K18" si="0">I16+J16</f>
        <v>118670</v>
      </c>
      <c r="L16" s="75">
        <f t="shared" ref="L16:L18" si="1">K16/H16</f>
        <v>0.59633165829145729</v>
      </c>
    </row>
    <row r="17" spans="1:13" x14ac:dyDescent="0.25">
      <c r="A17">
        <v>130288667</v>
      </c>
      <c r="D17">
        <v>2021</v>
      </c>
      <c r="E17">
        <v>5311</v>
      </c>
      <c r="G17" s="69">
        <v>44427</v>
      </c>
      <c r="H17" s="71">
        <v>360000</v>
      </c>
      <c r="I17">
        <v>71500</v>
      </c>
      <c r="J17">
        <v>96345</v>
      </c>
      <c r="K17" s="73">
        <f t="shared" si="0"/>
        <v>167845</v>
      </c>
      <c r="L17" s="75">
        <f t="shared" si="1"/>
        <v>0.46623611111111113</v>
      </c>
    </row>
    <row r="18" spans="1:13" x14ac:dyDescent="0.25">
      <c r="A18" s="95">
        <v>130288527</v>
      </c>
      <c r="B18" s="95"/>
      <c r="C18" s="95"/>
      <c r="D18" s="95">
        <v>2021</v>
      </c>
      <c r="E18" s="95">
        <v>3905</v>
      </c>
      <c r="F18" s="95"/>
      <c r="G18" s="96">
        <v>44357</v>
      </c>
      <c r="H18" s="97">
        <v>585000</v>
      </c>
      <c r="I18" s="95">
        <v>71500</v>
      </c>
      <c r="J18" s="95">
        <v>232175</v>
      </c>
      <c r="K18" s="98">
        <f t="shared" si="0"/>
        <v>303675</v>
      </c>
      <c r="L18" s="99">
        <f t="shared" si="1"/>
        <v>0.51910256410256406</v>
      </c>
    </row>
    <row r="19" spans="1:13" x14ac:dyDescent="0.25">
      <c r="L19" s="94">
        <f>MEDIAN(L3:L18)</f>
        <v>0.54902037037037044</v>
      </c>
      <c r="M19" s="7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</vt:lpstr>
      <vt:lpstr>NW Lakes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Teresa</cp:lastModifiedBy>
  <cp:lastPrinted>2022-04-26T02:38:57Z</cp:lastPrinted>
  <dcterms:created xsi:type="dcterms:W3CDTF">2022-04-21T18:07:40Z</dcterms:created>
  <dcterms:modified xsi:type="dcterms:W3CDTF">2022-04-26T02:45:50Z</dcterms:modified>
</cp:coreProperties>
</file>